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APA FAL\Desktop\Business 4 People Incubateur BoostMe\Formulaires et Suivi Candidatures\Formulaires Candidats\"/>
    </mc:Choice>
  </mc:AlternateContent>
  <xr:revisionPtr revIDLastSave="0" documentId="8_{DDFB55BD-06AA-46AA-ADBA-E6E7A1C44A98}" xr6:coauthVersionLast="47" xr6:coauthVersionMax="47" xr10:uidLastSave="{00000000-0000-0000-0000-000000000000}"/>
  <workbookProtection workbookAlgorithmName="SHA-512" workbookHashValue="7JsZAJEVKZJ9rT0FIvYimAt6h59zq/lAJV2LTUKd+/z/YIWjIAWSPJOo450b0e7VAaWR4ZJOQORHommgm7JaKw==" workbookSaltValue="9QU0I9HbeWFtE15459kNcw==" workbookSpinCount="100000" lockStructure="1"/>
  <bookViews>
    <workbookView xWindow="-110" yWindow="-110" windowWidth="19420" windowHeight="11500" tabRatio="500" firstSheet="1" activeTab="1" xr2:uid="{00000000-000D-0000-FFFF-FFFF00000000}"/>
  </bookViews>
  <sheets>
    <sheet name="🗂️ Listas" sheetId="1" state="hidden" r:id="rId1"/>
    <sheet name="Formulário" sheetId="3" r:id="rId2"/>
    <sheet name="Questionario" sheetId="6" r:id="rId3"/>
    <sheet name=" Guia de Utilização" sheetId="2" state="hidden" r:id="rId4"/>
    <sheet name=" Ponderação" sheetId="4" state="hidden" r:id="rId5"/>
    <sheet name=" Painel" sheetId="5" state="hidden" r:id="rId6"/>
    <sheet name=" Avaliação do Comité" sheetId="7" state="hidden" r:id="rId7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6" i="7" l="1"/>
  <c r="F26" i="7" s="1"/>
  <c r="D25" i="7"/>
  <c r="F25" i="7" s="1"/>
  <c r="C7" i="5" s="1"/>
  <c r="E7" i="5" s="1"/>
  <c r="F7" i="5" s="1"/>
  <c r="F23" i="7"/>
  <c r="D23" i="7"/>
  <c r="D22" i="7"/>
  <c r="F22" i="7" s="1"/>
  <c r="C6" i="5" s="1"/>
  <c r="E6" i="5" s="1"/>
  <c r="F6" i="5" s="1"/>
  <c r="B21" i="7"/>
  <c r="D20" i="7"/>
  <c r="F20" i="7" s="1"/>
  <c r="D19" i="7"/>
  <c r="F19" i="7" s="1"/>
  <c r="D18" i="7"/>
  <c r="F18" i="7" s="1"/>
  <c r="F16" i="7"/>
  <c r="D16" i="7"/>
  <c r="D15" i="7"/>
  <c r="F15" i="7" s="1"/>
  <c r="F14" i="7"/>
  <c r="D14" i="7"/>
  <c r="D13" i="7"/>
  <c r="F13" i="7" s="1"/>
  <c r="C4" i="5" s="1"/>
  <c r="E4" i="5" s="1"/>
  <c r="F4" i="5" s="1"/>
  <c r="D11" i="7"/>
  <c r="F11" i="7" s="1"/>
  <c r="D10" i="7"/>
  <c r="F10" i="7" s="1"/>
  <c r="D9" i="7"/>
  <c r="F9" i="7" s="1"/>
  <c r="D8" i="7"/>
  <c r="F8" i="7" s="1"/>
  <c r="E21" i="4"/>
  <c r="E20" i="4"/>
  <c r="G19" i="4"/>
  <c r="G18" i="4"/>
  <c r="B24" i="7" s="1"/>
  <c r="G17" i="4"/>
  <c r="G16" i="4"/>
  <c r="G15" i="4"/>
  <c r="G14" i="4"/>
  <c r="B17" i="7" s="1"/>
  <c r="G13" i="4"/>
  <c r="G12" i="4"/>
  <c r="G11" i="4"/>
  <c r="G10" i="4"/>
  <c r="B12" i="7" s="1"/>
  <c r="G9" i="4"/>
  <c r="G8" i="4"/>
  <c r="G7" i="4"/>
  <c r="G6" i="4"/>
  <c r="G5" i="4"/>
  <c r="G20" i="4" s="1"/>
  <c r="F27" i="7" l="1"/>
  <c r="B28" i="7" s="1"/>
  <c r="C3" i="5"/>
  <c r="C5" i="5"/>
  <c r="E5" i="5" s="1"/>
  <c r="F5" i="5" s="1"/>
  <c r="B7" i="7"/>
  <c r="E3" i="5" l="1"/>
  <c r="F3" i="5" s="1"/>
  <c r="C8" i="5"/>
  <c r="B9" i="5" l="1"/>
  <c r="E8" i="5"/>
</calcChain>
</file>

<file path=xl/sharedStrings.xml><?xml version="1.0" encoding="utf-8"?>
<sst xmlns="http://schemas.openxmlformats.org/spreadsheetml/2006/main" count="505" uniqueCount="420">
  <si>
    <t>🌾 Agritech e Agricultura (cultivo, pecuária, pesca)</t>
  </si>
  <si>
    <t>Ideia (conceito não formalizado)</t>
  </si>
  <si>
    <t>Sim</t>
  </si>
  <si>
    <t>Estudante</t>
  </si>
  <si>
    <t>0 — Sozinho(a)</t>
  </si>
  <si>
    <t>B2C — Venda direta</t>
  </si>
  <si>
    <t>Diário</t>
  </si>
  <si>
    <t>0</t>
  </si>
  <si>
    <t>Inovação tecnológica</t>
  </si>
  <si>
    <t>Sim, muito bem</t>
  </si>
  <si>
    <t>Sem diploma</t>
  </si>
  <si>
    <t>💳 Fintech e Serviços Financeiros (mobile money, poupança, crédito)</t>
  </si>
  <si>
    <t>Conceito formalizado (plano de negócios esboçado)</t>
  </si>
  <si>
    <t>Não</t>
  </si>
  <si>
    <t>Empregado(a) assalariado(a)</t>
  </si>
  <si>
    <t>1 cofundador</t>
  </si>
  <si>
    <t>B2B — Venda a empresas</t>
  </si>
  <si>
    <t>Semanal</t>
  </si>
  <si>
    <t>1–5</t>
  </si>
  <si>
    <t>Inovação de uso / UX</t>
  </si>
  <si>
    <t>Parcialmente</t>
  </si>
  <si>
    <t>BEPC / Ensino básico</t>
  </si>
  <si>
    <t>🏥 Saúde e Medtech (cuidados, telemedicina, farmácia)</t>
  </si>
  <si>
    <t>Protótipo / Maquete</t>
  </si>
  <si>
    <t>Em curso</t>
  </si>
  <si>
    <t>Consultor / Freelancer</t>
  </si>
  <si>
    <t>2 cofundadores</t>
  </si>
  <si>
    <t>Já em busca</t>
  </si>
  <si>
    <t>Freemium</t>
  </si>
  <si>
    <t>Mensal</t>
  </si>
  <si>
    <t>6–10</t>
  </si>
  <si>
    <t>Inovação de modelo de negócio</t>
  </si>
  <si>
    <t>Em preparação</t>
  </si>
  <si>
    <t>Ensino secundário (Baccalauréat)</t>
  </si>
  <si>
    <t>📚 Edtech e Formação Profissional</t>
  </si>
  <si>
    <t>MVP em teste</t>
  </si>
  <si>
    <t>Fundador em tempo integral</t>
  </si>
  <si>
    <t>3+ cofundadores</t>
  </si>
  <si>
    <t>Assinatura / SaaS</t>
  </si>
  <si>
    <t>Ocasional</t>
  </si>
  <si>
    <t>11–20</t>
  </si>
  <si>
    <t>Adaptação local de uma solução existente</t>
  </si>
  <si>
    <t>Licenciatura / BTS</t>
  </si>
  <si>
    <t>🌿 Energia Verde e Clima (solar, biomassa, água)</t>
  </si>
  <si>
    <t>Pré-lançamento</t>
  </si>
  <si>
    <t>Desempregado(a)</t>
  </si>
  <si>
    <t>Comissão / Marketplace</t>
  </si>
  <si>
    <t>Raro</t>
  </si>
  <si>
    <t>Mais de 20</t>
  </si>
  <si>
    <t>Inovação social</t>
  </si>
  <si>
    <t>Mestrado / MBA</t>
  </si>
  <si>
    <t>🚚 Transporte, Logística e Mobilidade</t>
  </si>
  <si>
    <t>Outro</t>
  </si>
  <si>
    <t>Impacto / Subvenção</t>
  </si>
  <si>
    <t>Doutoramento</t>
  </si>
  <si>
    <t>🛒 Comércio e Distribuição (e-commerce, marketplace)</t>
  </si>
  <si>
    <t>Licença</t>
  </si>
  <si>
    <t>Formação profissional</t>
  </si>
  <si>
    <t>🏗️ Construção, Imobiliário e Habitação Acessível</t>
  </si>
  <si>
    <t>💼 Serviços Empresariais e Consultoria</t>
  </si>
  <si>
    <t>📱 Tecnologia e Digital (SaaS, IA, dados, cibersegurança)</t>
  </si>
  <si>
    <t>🍽️ Agroindústria e Transformação Local</t>
  </si>
  <si>
    <t>🧵 Artesanato, Moda e Indústrias Criativas</t>
  </si>
  <si>
    <t>🤝 Setor Informal e PME (formalização, apoio)</t>
  </si>
  <si>
    <t>🌍 Turismo, Cultura e Economia Local</t>
  </si>
  <si>
    <t>⚡ Energia Descentralizada (pay-as-you-go, mini-redes)</t>
  </si>
  <si>
    <t>💧 Água Potável e Saneamento</t>
  </si>
  <si>
    <t>🏦 Microfinanças, Tontinas e Inclusão Financeira</t>
  </si>
  <si>
    <t>👩‍⚕️ Bem-estar, Cosmética e Produtos Naturais Locais</t>
  </si>
  <si>
    <t>📡 Media, Comunicação e Informação Local</t>
  </si>
  <si>
    <t>🔧 Manutenção, Serviços Técnicos e Eletricidade</t>
  </si>
  <si>
    <t>♻️ Economia Circular e Gestão de Resíduos</t>
  </si>
  <si>
    <t>👶 Proteção Social, Infância e Família</t>
  </si>
  <si>
    <t>⚖️ Legaltech, Governação e Civic Tech</t>
  </si>
  <si>
    <t>🏋️ Desporto, Lazer e Entretenimento</t>
  </si>
  <si>
    <t>🚜 Mecanização Agrícola e Equipamentos Rurais</t>
  </si>
  <si>
    <t>🐟 Pesca Artesanal e Economia Azul</t>
  </si>
  <si>
    <t>🌳 Ambiente, Floresta e Biodiversidade</t>
  </si>
  <si>
    <t>🎓 Investigação, Inovação e Valorização de I&amp;D</t>
  </si>
  <si>
    <t>🏠 Habitação e Urbanismo (smart city africana)</t>
  </si>
  <si>
    <t>➕ Outro setor (especificar na Q3)</t>
  </si>
  <si>
    <t xml:space="preserve">  GUIA DE UTILIZAÇÃO — Formulário de Candidatura BoostMe INCUBADORA</t>
  </si>
  <si>
    <t xml:space="preserve">  VISÃO GERAL DO LIVRO</t>
  </si>
  <si>
    <t>Separador 1 —  Guia</t>
  </si>
  <si>
    <t>Está aqui! Instruções completas de utilização.</t>
  </si>
  <si>
    <t>Separador 2 —  Formulário</t>
  </si>
  <si>
    <t>O candidato preenche todas as suas respostas neste separador.</t>
  </si>
  <si>
    <t>Separador 3 —  Avaliação</t>
  </si>
  <si>
    <t>O comité pontua cada critério (0–5). As pontuações são calculadas automaticamente.</t>
  </si>
  <si>
    <t>Separador 4 —  Entrevista</t>
  </si>
  <si>
    <t>Ficha de perguntas para a fase de entrevista oral.</t>
  </si>
  <si>
    <t>Separador 5 —  Ponderação</t>
  </si>
  <si>
    <t>Tabela de referência dos pesos e escala de decisão.</t>
  </si>
  <si>
    <t>Separador 6 —  Painel</t>
  </si>
  <si>
    <t>Síntese visual das pontuações por dimensão (gráfico radar + barras).</t>
  </si>
  <si>
    <t xml:space="preserve">  COMO PREENCHER O FORMULÁRIO (CANDIDATO)</t>
  </si>
  <si>
    <t>Campos de texto livre</t>
  </si>
  <si>
    <t>Clique na célula azul pálido e escreva a sua resposta diretamente.</t>
  </si>
  <si>
    <t xml:space="preserve">Listas pendentes </t>
  </si>
  <si>
    <t>Clique na célula → aparece uma seta → selecione a opção pretendida.</t>
  </si>
  <si>
    <t xml:space="preserve">Campos obrigatórios </t>
  </si>
  <si>
    <t>As perguntas marcadas com uma estrela (★) são indispensáveis para validar a candidatura.</t>
  </si>
  <si>
    <t>Campos de pontuação 0–5</t>
  </si>
  <si>
    <t>Na secção de disponibilidade (Q14), introduza um número entre 0 e 5.</t>
  </si>
  <si>
    <t>Preenchimento mínimo</t>
  </si>
  <si>
    <t>Preencha, no mínimo, todas as perguntas marcadas com ★ para submeter a sua candidatura.</t>
  </si>
  <si>
    <t xml:space="preserve">  COMO AVALIAR (COMITÉ DE SELEÇÃO)</t>
  </si>
  <si>
    <t>Etapa 1 — Identificar</t>
  </si>
  <si>
    <t>Anote o nome do candidato e o seu nome no topo do separador Avaliação.</t>
  </si>
  <si>
    <t>Etapa 2 — Ler</t>
  </si>
  <si>
    <t>Consulte as respostas no separador Formulário antes de pontuar.</t>
  </si>
  <si>
    <t>Etapa 3 — Pontuar 0–5</t>
  </si>
  <si>
    <t>Introduza uma nota de 0 a 5 na coluna 'Nota' para cada critério.</t>
  </si>
  <si>
    <t>Etapa 4 — Pontuação automática</t>
  </si>
  <si>
    <t>A Pontuação Ponderada e a Pontuação Final são calculadas automaticamente.</t>
  </si>
  <si>
    <t>Cores de ponderação</t>
  </si>
  <si>
    <t>🔴 Vermelho = pontuação baixa (&lt; 35)  ·  🟡 Amarelo = média (35–74)  ·  🟢 Verde = excelente (≥ 75).</t>
  </si>
  <si>
    <t>Etapa 5 — Decisão</t>
  </si>
  <si>
    <t>O veredito (EXCELENTE / PROMISSOR / A DESENVOLVER / INSUFICIENTE) é apresentado automaticamente.</t>
  </si>
  <si>
    <t xml:space="preserve">  CÓDIGO DE CORES DAS CÉLULAS</t>
  </si>
  <si>
    <t>Fundo azul pálido</t>
  </si>
  <si>
    <t>→ Célula a preencher pelo candidato (entrada livre).</t>
  </si>
  <si>
    <t>Fundo azul-marinho</t>
  </si>
  <si>
    <t>→ Cabeçalhos das secções principais.</t>
  </si>
  <si>
    <t>Fundo verde-azulado</t>
  </si>
  <si>
    <t>→ Subsecções e títulos secundários.</t>
  </si>
  <si>
    <t>Fundo vermelho</t>
  </si>
  <si>
    <t>→ Pontuação baixa (&lt; 35 pts) — candidato não selecionado.</t>
  </si>
  <si>
    <t>Fundo amarelo</t>
  </si>
  <si>
    <t>→ Pontuação média (35–74 pts) — a convocar para entrevista.</t>
  </si>
  <si>
    <t>Fundo verde (pontuação)</t>
  </si>
  <si>
    <t>→ Pontuação elevada (≥ 75 pts) — candidato excelente, prioridade de seleção.</t>
  </si>
  <si>
    <t xml:space="preserve">  CONTACTO E SUBMISSÃO</t>
  </si>
  <si>
    <t>Email</t>
  </si>
  <si>
    <t>boostme@eurekaconsultingbis.com</t>
  </si>
  <si>
    <t>Telefone</t>
  </si>
  <si>
    <t>+245 96 616 45 55</t>
  </si>
  <si>
    <t>Morada</t>
  </si>
  <si>
    <t>Bissau, AV. Dr. Koumba Yalá</t>
  </si>
  <si>
    <t>Formato de submissão</t>
  </si>
  <si>
    <t>Envie este ficheiro Excel preenchido por email com 'Candidatura – [Nome do Projeto]' como assunto.</t>
  </si>
  <si>
    <t>BOOST_ME INCUBADORA — FORMULÁRIO DE CANDIDATURA À INCUBAÇÃO</t>
  </si>
  <si>
    <t>Programa de incubação para startups  ·  Reservado aos candidatos ao incubador Boost_Me  ·  Fase Ideia → MVP  ·  Os campos ★ são obrigatórios</t>
  </si>
  <si>
    <t xml:space="preserve">  INFORMAÇÕES GERAIS</t>
  </si>
  <si>
    <t>Q1</t>
  </si>
  <si>
    <t>★ Nome do projeto</t>
  </si>
  <si>
    <t>💡 Curto e memorável</t>
  </si>
  <si>
    <t>Q2</t>
  </si>
  <si>
    <t>★ Setor de atividade principal</t>
  </si>
  <si>
    <t>▼  Clique para escolher…</t>
  </si>
  <si>
    <t>Q3</t>
  </si>
  <si>
    <t>Outro setor (se 'Outro' selecionado)</t>
  </si>
  <si>
    <t>💡 Especifique aqui se selecionou 'Outro'</t>
  </si>
  <si>
    <t>Q4</t>
  </si>
  <si>
    <t>Cidade / Região principal</t>
  </si>
  <si>
    <t>💡 Ex.: Dakar, Bissau, Abidjan…</t>
  </si>
  <si>
    <t>Q5</t>
  </si>
  <si>
    <t>★ Fase atual do projeto</t>
  </si>
  <si>
    <t>Q6</t>
  </si>
  <si>
    <t>Programa de apoio anterior?</t>
  </si>
  <si>
    <t>Q7</t>
  </si>
  <si>
    <t>Se sim — qual? (resultados obtidos)</t>
  </si>
  <si>
    <t>💡 Nome do programa + resultados-chave</t>
  </si>
  <si>
    <t xml:space="preserve">  FUNDADOR E EQUIPA   [35 pontos]</t>
  </si>
  <si>
    <t xml:space="preserve">  ▸  1.1  Perfil do fundador principal</t>
  </si>
  <si>
    <t>Q8</t>
  </si>
  <si>
    <t>★ Nome completo</t>
  </si>
  <si>
    <t>💡 Nome próprio + Apelido</t>
  </si>
  <si>
    <t>Q9</t>
  </si>
  <si>
    <t>★ Número de telefone</t>
  </si>
  <si>
    <t>💡 Ex.: +245 96 XXX XXX</t>
  </si>
  <si>
    <t>Q10</t>
  </si>
  <si>
    <t>★ Endereço de email</t>
  </si>
  <si>
    <t>💡 Ex.: nome@email.com</t>
  </si>
  <si>
    <t>Q11</t>
  </si>
  <si>
    <t>Idade</t>
  </si>
  <si>
    <t>💡 Anos</t>
  </si>
  <si>
    <t>Q12</t>
  </si>
  <si>
    <t>Nível de escolaridade</t>
  </si>
  <si>
    <t>Q13</t>
  </si>
  <si>
    <t>Situação atual</t>
  </si>
  <si>
    <t xml:space="preserve">  ▸  1.2  Compromisso  (10 pts)</t>
  </si>
  <si>
    <t>Q14</t>
  </si>
  <si>
    <t>★ Disponibilidade para o projeto  (0 = nenhuma → 5 = tempo integral)</t>
  </si>
  <si>
    <t>💡 Insira 0, 1, 2, 3, 4 ou 5</t>
  </si>
  <si>
    <t>Q15</t>
  </si>
  <si>
    <t>Restrições que podem limitar o compromisso total</t>
  </si>
  <si>
    <t>💡 Ex.: emprego, família, estudos…</t>
  </si>
  <si>
    <t xml:space="preserve">  ▸  1.3  Legitimidade perfil–projeto  (8 pts)</t>
  </si>
  <si>
    <t>Q16</t>
  </si>
  <si>
    <t>Percurso académico / profissional relevante</t>
  </si>
  <si>
    <t>Q17</t>
  </si>
  <si>
    <t>★ Porque é legítimo para resolver este problema?</t>
  </si>
  <si>
    <t xml:space="preserve">  ▸  1.4  Equipa  (7 pts)</t>
  </si>
  <si>
    <t>Q18</t>
  </si>
  <si>
    <t>Número de cofundadores</t>
  </si>
  <si>
    <t>Q19</t>
  </si>
  <si>
    <t>Competências presentes na equipa</t>
  </si>
  <si>
    <t>💡 Tecnologia / Negócios / Finanças / Design / Jurídico…</t>
  </si>
  <si>
    <t>Q20</t>
  </si>
  <si>
    <t>Competências em falta na equipa</t>
  </si>
  <si>
    <t>Q21</t>
  </si>
  <si>
    <t>Aberto(a) a integrar um cofundador?</t>
  </si>
  <si>
    <t xml:space="preserve">  ▸  1.5  Mentalidade empreendedora  (10 pts)</t>
  </si>
  <si>
    <t>Q22</t>
  </si>
  <si>
    <t>★ Descreva um fracasso e o que aprendeu com ele</t>
  </si>
  <si>
    <t xml:space="preserve">  IDEIA E SOLUÇÃO   [25 pontos]</t>
  </si>
  <si>
    <t xml:space="preserve">  ▸  2.1  Problema identificado  (8 pts)</t>
  </si>
  <si>
    <t>Q23</t>
  </si>
  <si>
    <t>★ Que problema específico procura resolver?</t>
  </si>
  <si>
    <t>Q24</t>
  </si>
  <si>
    <t>Quem são as pessoas / organizações afetadas?</t>
  </si>
  <si>
    <t>Q25</t>
  </si>
  <si>
    <t>Frequência do problema para eles</t>
  </si>
  <si>
    <t xml:space="preserve">  ▸  2.2  Solução proposta  (7 pts)</t>
  </si>
  <si>
    <t>Q26</t>
  </si>
  <si>
    <t>★ Descreva a sua solução de forma simples (sem jargão)</t>
  </si>
  <si>
    <t>Q27</t>
  </si>
  <si>
    <t>Como é que os beneficiários resolvem este problema hoje?</t>
  </si>
  <si>
    <t>Q28</t>
  </si>
  <si>
    <t>★ Porque é que a sua solução é melhor / mais adequada?</t>
  </si>
  <si>
    <t xml:space="preserve">  ▸  2.3  Inovação e diferenciação  (5 pts)</t>
  </si>
  <si>
    <t>Q29</t>
  </si>
  <si>
    <t>Tipo de inovação principal</t>
  </si>
  <si>
    <t>Q30</t>
  </si>
  <si>
    <t>Soluções semelhantes (concorrentes locais ou internacionais)?</t>
  </si>
  <si>
    <t>💡 Ex.: cite 2–3 soluções ou concorrentes existentes</t>
  </si>
  <si>
    <t xml:space="preserve">  ▸  2.4  Potencial de escalabilidade  (5 pts)</t>
  </si>
  <si>
    <t>Q31</t>
  </si>
  <si>
    <t>A sua solução pode expandir-se a outros países da CEDEAO?</t>
  </si>
  <si>
    <t xml:space="preserve"> MERCADO E TERRENO   [20 pontos]</t>
  </si>
  <si>
    <t xml:space="preserve">  ▸  3.1  Validação no terreno  (8 pts)</t>
  </si>
  <si>
    <t>Q32</t>
  </si>
  <si>
    <t>Já falou com potenciais clientes / beneficiários?</t>
  </si>
  <si>
    <t>Q33</t>
  </si>
  <si>
    <t>Se sim — aproximadamente quantas entrevistas?</t>
  </si>
  <si>
    <t>Q34</t>
  </si>
  <si>
    <t>Testes de campo, pilotos ou pré-inscrições realizados?</t>
  </si>
  <si>
    <t>💡 Descreva brevemente</t>
  </si>
  <si>
    <t xml:space="preserve">  ▸  3.2  Dimensão do mercado  (7 pts)</t>
  </si>
  <si>
    <t>Q35</t>
  </si>
  <si>
    <t>★ Estimativa TAM / SAM / SOM</t>
  </si>
  <si>
    <t>💡 TAM=total · SAM=endereçável · SOM=atingível em 3 anos</t>
  </si>
  <si>
    <t xml:space="preserve">  ▸  3.3  Conhecimento setorial  (5 pts)</t>
  </si>
  <si>
    <t>Q36</t>
  </si>
  <si>
    <t>Conhecimento das restrições regulamentares?</t>
  </si>
  <si>
    <t xml:space="preserve">  MODELO ECONÓMICO E MOTIVAÇÕES   [10 pontos]</t>
  </si>
  <si>
    <t xml:space="preserve">  ▸  4.1  Fontes de receita  (6 pts)</t>
  </si>
  <si>
    <t>Q37</t>
  </si>
  <si>
    <t>Modelo de receita principal</t>
  </si>
  <si>
    <t>Q38</t>
  </si>
  <si>
    <t>Já gerou receitas?</t>
  </si>
  <si>
    <t xml:space="preserve">  ▸  4.2  Motivação e necessidade  (4 pts)</t>
  </si>
  <si>
    <t>Q39</t>
  </si>
  <si>
    <t>★ Porque deseja integrar o nosso incubador?</t>
  </si>
  <si>
    <t xml:space="preserve">  IMPACTO E ALINHAMENTO ESTRATÉGICO   [10 pontos]</t>
  </si>
  <si>
    <t xml:space="preserve">  ▸  5.1  Impacto socioeconómico  (6 pts)</t>
  </si>
  <si>
    <t>Q40</t>
  </si>
  <si>
    <t>Tipos de impacto visados</t>
  </si>
  <si>
    <t>💡 Emprego · Inclusão · Digitalização · Ambiente…</t>
  </si>
  <si>
    <t>Q41</t>
  </si>
  <si>
    <t>★ Contribuição para o desenvolvimento da África Ocidental?</t>
  </si>
  <si>
    <t xml:space="preserve">  ▸  5.2  Documentos e links</t>
  </si>
  <si>
    <t>Q42</t>
  </si>
  <si>
    <t>Pitch deck disponível?</t>
  </si>
  <si>
    <t>Q43</t>
  </si>
  <si>
    <t>Link do pitch deck (Google Slides, Canva, PDF Drive…)</t>
  </si>
  <si>
    <t>💡 Cole o link aqui</t>
  </si>
  <si>
    <t xml:space="preserve">  PERGUNTA FINAL — MUITO IMPORTANTE</t>
  </si>
  <si>
    <t>Q44</t>
  </si>
  <si>
    <t>★ Em 5 linhas no máximo: porque é que o seu projeto merece ser incubado agora? Qual é a sua convicção mais profunda?</t>
  </si>
  <si>
    <t>📬  boostme@eurekaconsultingbis.com  ·  +245 96 616 45 55  ·  Bissau, AV. Dr. Koumba Yalá</t>
  </si>
  <si>
    <t>⚖️  PONDERAÇÃO GLOBAL DOS CRITÉRIOS — BOOST_ME INCUBADORA</t>
  </si>
  <si>
    <t>Grelha de referência  ·  Nota máxima: 5 por subcritério  ·  Pontuação ponderada em 100 pontos</t>
  </si>
  <si>
    <t xml:space="preserve">  FONTE ÚNICA — Altere as % na coluna E · As pontuações recalculam-se automaticamente em todos os separadores · A soma deve = 100%</t>
  </si>
  <si>
    <t>#</t>
  </si>
  <si>
    <t>Critério principal</t>
  </si>
  <si>
    <t>Subcritério</t>
  </si>
  <si>
    <t>Descrição</t>
  </si>
  <si>
    <t>Pond.</t>
  </si>
  <si>
    <t>Nota máx.</t>
  </si>
  <si>
    <t>Pontos máx.</t>
  </si>
  <si>
    <t>Observação-tipo</t>
  </si>
  <si>
    <t>1.1</t>
  </si>
  <si>
    <t>Fundadores e equipa (35%)</t>
  </si>
  <si>
    <t>Compromisso a tempo integral</t>
  </si>
  <si>
    <t>Disponibilidade real e sem restrições importantes</t>
  </si>
  <si>
    <t>Tempo integral + zero restrições importantes</t>
  </si>
  <si>
    <t>1.2</t>
  </si>
  <si>
    <t>Coerência perfil–projeto</t>
  </si>
  <si>
    <t>Formação / experiência diretamente relacionada com o problema</t>
  </si>
  <si>
    <t>Experiência direta ou indireta</t>
  </si>
  <si>
    <t>1.3</t>
  </si>
  <si>
    <t>Complementaridade da equipa</t>
  </si>
  <si>
    <t>Presença ou capacidade de cobrir tecnologia e negócios</t>
  </si>
  <si>
    <t>Pelo menos tecnologia + negócios</t>
  </si>
  <si>
    <t>1.4</t>
  </si>
  <si>
    <t>Mentalidade empreendedora</t>
  </si>
  <si>
    <t>Resiliência, abertura ao feedback, motivação a longo prazo</t>
  </si>
  <si>
    <t>Resiliência e feedback OK</t>
  </si>
  <si>
    <t>2.1</t>
  </si>
  <si>
    <t>Ideia e Solução (25%)</t>
  </si>
  <si>
    <t>Problema identificado</t>
  </si>
  <si>
    <t>Problema real, frequente e doloroso, alvo preciso</t>
  </si>
  <si>
    <t>Dor real e frequente</t>
  </si>
  <si>
    <t>2.2</t>
  </si>
  <si>
    <t>Pertinência da solução</t>
  </si>
  <si>
    <t>Adequação problema–solução, viabilidade local</t>
  </si>
  <si>
    <t>Adequação problema–solução</t>
  </si>
  <si>
    <t>2.3</t>
  </si>
  <si>
    <t>Inovação / diferenciação</t>
  </si>
  <si>
    <t>Inovação de uso ou adaptação ao mercado africano</t>
  </si>
  <si>
    <t>Uso ou adaptação local</t>
  </si>
  <si>
    <t>2.4</t>
  </si>
  <si>
    <t>Potencial de escalabilidade</t>
  </si>
  <si>
    <t>Possibilidade de expansão geográfica (CEDEAO, etc.)</t>
  </si>
  <si>
    <t>CEDEAO no mínimo</t>
  </si>
  <si>
    <t>3.1</t>
  </si>
  <si>
    <t>Mercado e Terreno (20%)</t>
  </si>
  <si>
    <t>Validação no terreno</t>
  </si>
  <si>
    <t>Entrevistas, testes, pré-inscrições, pilotos</t>
  </si>
  <si>
    <t>&gt;10 entrevistas = excelente</t>
  </si>
  <si>
    <t>3.2</t>
  </si>
  <si>
    <t>Dimensão do mercado</t>
  </si>
  <si>
    <t>Hipóteses TAM/SAM/SOM, mesmo que aproximadas</t>
  </si>
  <si>
    <t>Estimativa credível</t>
  </si>
  <si>
    <t>3.3</t>
  </si>
  <si>
    <t>Conhecimento setorial</t>
  </si>
  <si>
    <t>Atores + restrições regulamentares locais</t>
  </si>
  <si>
    <t>Atores + regulamentação</t>
  </si>
  <si>
    <t>4.1</t>
  </si>
  <si>
    <t>Modelo de negócio (10%)</t>
  </si>
  <si>
    <t>Fontes de receita</t>
  </si>
  <si>
    <t>Fontes de receita identificadas, mesmo que teóricas</t>
  </si>
  <si>
    <t>Claro mesmo que teórico</t>
  </si>
  <si>
    <t>4.2</t>
  </si>
  <si>
    <t>Necessidade de acompanhamento</t>
  </si>
  <si>
    <t>Motivação real e alinhada com o incubador</t>
  </si>
  <si>
    <t>Alinhamento com o incubador</t>
  </si>
  <si>
    <t>5.1</t>
  </si>
  <si>
    <t>Impacto e alinhamento (10%)</t>
  </si>
  <si>
    <t>Impacto socioeconómico</t>
  </si>
  <si>
    <t>Emprego, inclusão, digitalização, ambiente</t>
  </si>
  <si>
    <t>Emprego/inclusão/digitalização</t>
  </si>
  <si>
    <t>5.2</t>
  </si>
  <si>
    <t>Alinhamento estratégico</t>
  </si>
  <si>
    <t>Coerência com as prioridades da Boost_Me</t>
  </si>
  <si>
    <t>Setores prioritários Boost_Me</t>
  </si>
  <si>
    <t>TOTAL — Pontuação máxima</t>
  </si>
  <si>
    <t xml:space="preserve">  Verificação — Total das ponderações (deve = 100%)</t>
  </si>
  <si>
    <t xml:space="preserve">  GRELHA DE DECISÃO</t>
  </si>
  <si>
    <t>≥ 75</t>
  </si>
  <si>
    <t xml:space="preserve"> EXCELENTE</t>
  </si>
  <si>
    <t>Recomendado para seleção — prioridade alta</t>
  </si>
  <si>
    <t>55–74</t>
  </si>
  <si>
    <t xml:space="preserve"> PROMISSOR</t>
  </si>
  <si>
    <t>A convocar para entrevista — potencial confirmado</t>
  </si>
  <si>
    <t>35–54</t>
  </si>
  <si>
    <t xml:space="preserve"> A DESENVOLVER</t>
  </si>
  <si>
    <t>Reserva ou rejeição — apoio parcial possível</t>
  </si>
  <si>
    <t>&lt; 35</t>
  </si>
  <si>
    <t xml:space="preserve"> INSUFICIENTE</t>
  </si>
  <si>
    <t>Não selecionado — demasiado early ou fora do âmbito</t>
  </si>
  <si>
    <t>📊  PAINEL — SÍNTESE DAS PONTUAÇÕES</t>
  </si>
  <si>
    <t>Dimensão</t>
  </si>
  <si>
    <t>Pontuação obtida</t>
  </si>
  <si>
    <t>Pontuação máx.</t>
  </si>
  <si>
    <t>% Atingido</t>
  </si>
  <si>
    <t>Indicador</t>
  </si>
  <si>
    <t>S1 – Fundadores e Equipa</t>
  </si>
  <si>
    <t>S2 – Ideia e Solução</t>
  </si>
  <si>
    <t>S3 – Mercado e Terreno</t>
  </si>
  <si>
    <t>S4 – Modelo Económico</t>
  </si>
  <si>
    <t>S5 – Impacto e Alinhamento</t>
  </si>
  <si>
    <t>🏆  PONTUAÇÃO GLOBAL</t>
  </si>
  <si>
    <t xml:space="preserve">  FICHA DE ENTREVISTA — AVALIAÇÃO EMPREENDEDORA</t>
  </si>
  <si>
    <t>Objetivos: Mentalidade · Resiliência · Integridade · Qualidade do projeto · Liderança · Execução  ·  Duração recomendada: 45–60 min</t>
  </si>
  <si>
    <t>Pergunta</t>
  </si>
  <si>
    <t>Notas da entrevista</t>
  </si>
  <si>
    <t>Nota 0–5</t>
  </si>
  <si>
    <t>1. Mentalidade empreendedora</t>
  </si>
  <si>
    <t>Descreva uma situação em que agiu apesar da incerteza.</t>
  </si>
  <si>
    <t>Conte uma decisão rápida tomada com informação incompleta.</t>
  </si>
  <si>
    <t>Dê um exemplo de um erro e o que aprendeu com ele.</t>
  </si>
  <si>
    <t xml:space="preserve"> 2. Resiliência</t>
  </si>
  <si>
    <t>Q4 ★</t>
  </si>
  <si>
    <t>Apresente um fracasso significativo e a sua recuperação.</t>
  </si>
  <si>
    <t>Descreva um período de stress intenso e as suas rotinas de gestão.</t>
  </si>
  <si>
    <t>Conte um momento em que quase desistiu e porque continuou.</t>
  </si>
  <si>
    <t xml:space="preserve">  3. Integridade e Ética</t>
  </si>
  <si>
    <t>Descreva uma situação em que recusou uma oportunidade não ética.</t>
  </si>
  <si>
    <t>Como comunicou uma má notícia a um cliente/parceiro?</t>
  </si>
  <si>
    <t>Explique um conflito de interesses que teve de gerir.</t>
  </si>
  <si>
    <t xml:space="preserve">  4. Qualidade do projeto</t>
  </si>
  <si>
    <t>Q10 ★</t>
  </si>
  <si>
    <t>Qual é a dor do cliente que aborda e como a mede?</t>
  </si>
  <si>
    <t>Q11 ★</t>
  </si>
  <si>
    <t>Apresente a sua prova de viabilidade.</t>
  </si>
  <si>
    <t>Explique a sua unidade económica (atual ou alvo).</t>
  </si>
  <si>
    <t xml:space="preserve">  5. Liderança e Valores</t>
  </si>
  <si>
    <t>Dê um exemplo em que assumiu um erro e partilhou o mérito.</t>
  </si>
  <si>
    <t>Como toma decisões em caso de desacordo interno?</t>
  </si>
  <si>
    <t>Qual é o seu impacto social mensurável?</t>
  </si>
  <si>
    <t xml:space="preserve">  6. Execução</t>
  </si>
  <si>
    <t>Q16 ★</t>
  </si>
  <si>
    <t>Mostre o seu ritmo operacional e os seus KPIs.</t>
  </si>
  <si>
    <t>Q17 ★</t>
  </si>
  <si>
    <t>Apresente as suas provas de tração.</t>
  </si>
  <si>
    <t>Explique um compromisso mantido em condições difíceis.</t>
  </si>
  <si>
    <t>🎯  GRELHA DE AVALIAÇÃO — COMITÉ DE SELEÇÃO BOOST_ME INCUBADORA</t>
  </si>
  <si>
    <t>Pontuação: 0 = ausente  ·  1 = muito fraco  ·  2 = fraco  ·  3 = correto  ·  4 = bom  ·  5 = excelente</t>
  </si>
  <si>
    <t>Nome do candidato:</t>
  </si>
  <si>
    <t>Data:</t>
  </si>
  <si>
    <t>Avaliador:</t>
  </si>
  <si>
    <t xml:space="preserve">  🔗  Coluna D (Pond.) ligada a ⚖️ Ponderação · Pontuação ponderada calculada com base na coluna D local · Altere as % em ⚖️ Ponderação, a coluna D atualiza-se, a pontuação recalcula-se automaticamente</t>
  </si>
  <si>
    <t>Critério / Subcritério</t>
  </si>
  <si>
    <t>Nota  (0–5)</t>
  </si>
  <si>
    <t>Pontuação  Ponderada</t>
  </si>
  <si>
    <t>Observações</t>
  </si>
  <si>
    <t xml:space="preserve">  PONTUAÇÃO FINAL  /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</si>
</sst>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595959"/>
      <name val="Arial"/>
      <family val="2"/>
      <charset val="1"/>
    </font>
    <font>
      <sz val="9"/>
      <name val="Arial"/>
      <family val="2"/>
      <charset val="1"/>
    </font>
    <font>
      <i/>
      <sz val="8"/>
      <color rgb="FF808080"/>
      <name val="Arial"/>
      <family val="2"/>
      <charset val="1"/>
    </font>
    <font>
      <b/>
      <sz val="9"/>
      <color rgb="FFFFFFFF"/>
      <name val="Arial"/>
      <family val="2"/>
      <charset val="1"/>
    </font>
    <font>
      <i/>
      <sz val="8"/>
      <color rgb="FF595959"/>
      <name val="Arial"/>
      <family val="2"/>
      <charset val="1"/>
    </font>
    <font>
      <b/>
      <sz val="12"/>
      <color rgb="FFFFFFFF"/>
      <name val="Arial"/>
      <family val="2"/>
      <charset val="1"/>
    </font>
    <font>
      <i/>
      <sz val="9"/>
      <color rgb="FFC00000"/>
      <name val="Arial"/>
      <family val="2"/>
      <charset val="1"/>
    </font>
    <font>
      <b/>
      <sz val="9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i/>
      <sz val="9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C55A11"/>
        <bgColor rgb="FF993300"/>
      </patternFill>
    </fill>
    <fill>
      <patternFill patternType="solid">
        <fgColor rgb="FF1F6B75"/>
        <bgColor rgb="FF008080"/>
      </patternFill>
    </fill>
    <fill>
      <patternFill patternType="solid">
        <fgColor rgb="FF1F3864"/>
        <bgColor rgb="FF333333"/>
      </patternFill>
    </fill>
    <fill>
      <patternFill patternType="solid">
        <fgColor rgb="FFD6E4F0"/>
        <bgColor rgb="FFD9EAD3"/>
      </patternFill>
    </fill>
    <fill>
      <patternFill patternType="solid">
        <fgColor rgb="FF2E8B9A"/>
        <bgColor rgb="FF008080"/>
      </patternFill>
    </fill>
    <fill>
      <patternFill patternType="solid">
        <fgColor rgb="FFD9EAD3"/>
        <bgColor rgb="FFD6E4F0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FFCCCC"/>
        <bgColor rgb="FF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left" vertical="center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left" vertical="center"/>
    </xf>
    <xf numFmtId="0" fontId="12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left" vertic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3" borderId="0" xfId="0" applyFill="1"/>
    <xf numFmtId="0" fontId="6" fillId="5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0" fillId="5" borderId="0" xfId="0" applyFill="1" applyAlignment="1">
      <alignment wrapText="1"/>
    </xf>
    <xf numFmtId="0" fontId="0" fillId="0" borderId="0" xfId="0" applyProtection="1"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</xf>
    <xf numFmtId="0" fontId="6" fillId="5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8" fillId="6" borderId="0" xfId="0" applyFont="1" applyFill="1" applyAlignment="1" applyProtection="1">
      <alignment horizontal="left" vertical="center" wrapText="1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rgb="FFFFCCCC"/>
        </patternFill>
      </fill>
    </dxf>
    <dxf>
      <fill>
        <patternFill>
          <bgColor rgb="FFFCE4D6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B75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4D6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F3864"/>
      <rgbColor rgb="FF2E8B9A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zoomScaleNormal="100" workbookViewId="0"/>
  </sheetViews>
  <sheetFormatPr defaultColWidth="8.54296875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2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2</v>
      </c>
      <c r="N1" t="s">
        <v>10</v>
      </c>
    </row>
    <row r="2" spans="1:14" x14ac:dyDescent="0.35">
      <c r="A2" t="s">
        <v>11</v>
      </c>
      <c r="B2" t="s">
        <v>12</v>
      </c>
      <c r="C2" t="s">
        <v>13</v>
      </c>
      <c r="D2" t="s">
        <v>13</v>
      </c>
      <c r="E2" t="s">
        <v>14</v>
      </c>
      <c r="F2" t="s">
        <v>15</v>
      </c>
      <c r="G2" t="s">
        <v>13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13</v>
      </c>
      <c r="N2" t="s">
        <v>21</v>
      </c>
    </row>
    <row r="3" spans="1:14" x14ac:dyDescent="0.35">
      <c r="A3" t="s">
        <v>22</v>
      </c>
      <c r="B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13</v>
      </c>
      <c r="M3" t="s">
        <v>32</v>
      </c>
      <c r="N3" t="s">
        <v>33</v>
      </c>
    </row>
    <row r="4" spans="1:14" x14ac:dyDescent="0.35">
      <c r="A4" t="s">
        <v>34</v>
      </c>
      <c r="B4" t="s">
        <v>35</v>
      </c>
      <c r="E4" t="s">
        <v>36</v>
      </c>
      <c r="F4" t="s">
        <v>37</v>
      </c>
      <c r="H4" t="s">
        <v>38</v>
      </c>
      <c r="I4" t="s">
        <v>39</v>
      </c>
      <c r="J4" t="s">
        <v>40</v>
      </c>
      <c r="K4" t="s">
        <v>41</v>
      </c>
      <c r="N4" t="s">
        <v>42</v>
      </c>
    </row>
    <row r="5" spans="1:14" x14ac:dyDescent="0.35">
      <c r="A5" t="s">
        <v>43</v>
      </c>
      <c r="B5" t="s">
        <v>44</v>
      </c>
      <c r="E5" t="s">
        <v>45</v>
      </c>
      <c r="H5" t="s">
        <v>46</v>
      </c>
      <c r="I5" t="s">
        <v>47</v>
      </c>
      <c r="J5" t="s">
        <v>48</v>
      </c>
      <c r="K5" t="s">
        <v>49</v>
      </c>
      <c r="N5" t="s">
        <v>50</v>
      </c>
    </row>
    <row r="6" spans="1:14" x14ac:dyDescent="0.35">
      <c r="A6" t="s">
        <v>51</v>
      </c>
      <c r="E6" t="s">
        <v>52</v>
      </c>
      <c r="H6" t="s">
        <v>53</v>
      </c>
      <c r="K6" t="s">
        <v>52</v>
      </c>
      <c r="N6" t="s">
        <v>54</v>
      </c>
    </row>
    <row r="7" spans="1:14" x14ac:dyDescent="0.35">
      <c r="A7" t="s">
        <v>55</v>
      </c>
      <c r="H7" t="s">
        <v>56</v>
      </c>
      <c r="N7" t="s">
        <v>57</v>
      </c>
    </row>
    <row r="8" spans="1:14" x14ac:dyDescent="0.35">
      <c r="A8" t="s">
        <v>58</v>
      </c>
      <c r="H8" t="s">
        <v>52</v>
      </c>
    </row>
    <row r="9" spans="1:14" x14ac:dyDescent="0.35">
      <c r="A9" t="s">
        <v>59</v>
      </c>
    </row>
    <row r="10" spans="1:14" x14ac:dyDescent="0.35">
      <c r="A10" t="s">
        <v>60</v>
      </c>
    </row>
    <row r="11" spans="1:14" x14ac:dyDescent="0.35">
      <c r="A11" t="s">
        <v>61</v>
      </c>
    </row>
    <row r="12" spans="1:14" x14ac:dyDescent="0.35">
      <c r="A12" t="s">
        <v>62</v>
      </c>
    </row>
    <row r="13" spans="1:14" x14ac:dyDescent="0.35">
      <c r="A13" t="s">
        <v>63</v>
      </c>
    </row>
    <row r="14" spans="1:14" x14ac:dyDescent="0.35">
      <c r="A14" t="s">
        <v>64</v>
      </c>
    </row>
    <row r="15" spans="1:14" x14ac:dyDescent="0.35">
      <c r="A15" t="s">
        <v>65</v>
      </c>
    </row>
    <row r="16" spans="1:14" x14ac:dyDescent="0.35">
      <c r="A16" t="s">
        <v>66</v>
      </c>
    </row>
    <row r="17" spans="1:1" x14ac:dyDescent="0.35">
      <c r="A17" t="s">
        <v>67</v>
      </c>
    </row>
    <row r="18" spans="1:1" x14ac:dyDescent="0.35">
      <c r="A18" t="s">
        <v>68</v>
      </c>
    </row>
    <row r="19" spans="1:1" x14ac:dyDescent="0.35">
      <c r="A19" t="s">
        <v>69</v>
      </c>
    </row>
    <row r="20" spans="1:1" x14ac:dyDescent="0.35">
      <c r="A20" t="s">
        <v>70</v>
      </c>
    </row>
    <row r="21" spans="1:1" x14ac:dyDescent="0.35">
      <c r="A21" t="s">
        <v>71</v>
      </c>
    </row>
    <row r="22" spans="1:1" x14ac:dyDescent="0.35">
      <c r="A22" t="s">
        <v>72</v>
      </c>
    </row>
    <row r="23" spans="1:1" x14ac:dyDescent="0.35">
      <c r="A23" t="s">
        <v>73</v>
      </c>
    </row>
    <row r="24" spans="1:1" x14ac:dyDescent="0.35">
      <c r="A24" t="s">
        <v>74</v>
      </c>
    </row>
    <row r="25" spans="1:1" x14ac:dyDescent="0.35">
      <c r="A25" t="s">
        <v>75</v>
      </c>
    </row>
    <row r="26" spans="1:1" x14ac:dyDescent="0.35">
      <c r="A26" t="s">
        <v>76</v>
      </c>
    </row>
    <row r="27" spans="1:1" x14ac:dyDescent="0.35">
      <c r="A27" t="s">
        <v>77</v>
      </c>
    </row>
    <row r="28" spans="1:1" x14ac:dyDescent="0.35">
      <c r="A28" t="s">
        <v>78</v>
      </c>
    </row>
    <row r="29" spans="1:1" x14ac:dyDescent="0.35">
      <c r="A29" t="s">
        <v>79</v>
      </c>
    </row>
    <row r="30" spans="1:1" x14ac:dyDescent="0.35">
      <c r="A30" t="s">
        <v>80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8"/>
  <sheetViews>
    <sheetView showGridLines="0" tabSelected="1" topLeftCell="A42" zoomScaleNormal="100" workbookViewId="0">
      <selection activeCell="D76" sqref="D76:E76"/>
    </sheetView>
  </sheetViews>
  <sheetFormatPr defaultColWidth="8.54296875" defaultRowHeight="14.5" x14ac:dyDescent="0.35"/>
  <cols>
    <col min="1" max="1" width="5" style="29" customWidth="1"/>
    <col min="2" max="2" width="8" style="29" customWidth="1"/>
    <col min="3" max="3" width="38" style="29" customWidth="1"/>
    <col min="4" max="4" width="45" style="27" customWidth="1"/>
    <col min="5" max="5" width="28" style="29" customWidth="1"/>
  </cols>
  <sheetData>
    <row r="1" spans="1:5" ht="27.75" customHeight="1" x14ac:dyDescent="0.35">
      <c r="A1" s="36" t="s">
        <v>141</v>
      </c>
      <c r="B1" s="36"/>
      <c r="C1" s="36"/>
      <c r="D1" s="36"/>
      <c r="E1" s="36"/>
    </row>
    <row r="2" spans="1:5" ht="19.5" customHeight="1" x14ac:dyDescent="0.35">
      <c r="A2" s="37" t="s">
        <v>142</v>
      </c>
      <c r="B2" s="37"/>
      <c r="C2" s="37"/>
      <c r="D2" s="37"/>
      <c r="E2" s="37"/>
    </row>
    <row r="4" spans="1:5" ht="21.75" customHeight="1" x14ac:dyDescent="0.35">
      <c r="A4" s="38" t="s">
        <v>143</v>
      </c>
      <c r="B4" s="38"/>
      <c r="C4" s="38"/>
      <c r="D4" s="38"/>
      <c r="E4" s="38"/>
    </row>
    <row r="5" spans="1:5" ht="21.75" customHeight="1" x14ac:dyDescent="0.35">
      <c r="B5" s="30" t="s">
        <v>144</v>
      </c>
      <c r="C5" s="31" t="s">
        <v>145</v>
      </c>
      <c r="D5" s="28"/>
      <c r="E5" s="32" t="s">
        <v>146</v>
      </c>
    </row>
    <row r="6" spans="1:5" ht="21.75" customHeight="1" x14ac:dyDescent="0.35">
      <c r="B6" s="30" t="s">
        <v>147</v>
      </c>
      <c r="C6" s="31" t="s">
        <v>148</v>
      </c>
      <c r="D6" s="28" t="s">
        <v>149</v>
      </c>
    </row>
    <row r="7" spans="1:5" ht="21.75" customHeight="1" x14ac:dyDescent="0.35">
      <c r="B7" s="30" t="s">
        <v>150</v>
      </c>
      <c r="C7" s="31" t="s">
        <v>151</v>
      </c>
      <c r="D7" s="28"/>
      <c r="E7" s="32" t="s">
        <v>152</v>
      </c>
    </row>
    <row r="8" spans="1:5" ht="21.75" customHeight="1" x14ac:dyDescent="0.35">
      <c r="B8" s="30" t="s">
        <v>153</v>
      </c>
      <c r="C8" s="31" t="s">
        <v>154</v>
      </c>
      <c r="D8" s="28"/>
      <c r="E8" s="32" t="s">
        <v>155</v>
      </c>
    </row>
    <row r="9" spans="1:5" ht="21.75" customHeight="1" x14ac:dyDescent="0.35">
      <c r="B9" s="30" t="s">
        <v>156</v>
      </c>
      <c r="C9" s="31" t="s">
        <v>157</v>
      </c>
      <c r="D9" s="28" t="s">
        <v>149</v>
      </c>
    </row>
    <row r="10" spans="1:5" ht="21.75" customHeight="1" x14ac:dyDescent="0.35">
      <c r="B10" s="30" t="s">
        <v>158</v>
      </c>
      <c r="C10" s="31" t="s">
        <v>159</v>
      </c>
      <c r="D10" s="28" t="s">
        <v>149</v>
      </c>
    </row>
    <row r="11" spans="1:5" ht="21.75" customHeight="1" x14ac:dyDescent="0.35">
      <c r="B11" s="30" t="s">
        <v>160</v>
      </c>
      <c r="C11" s="31" t="s">
        <v>161</v>
      </c>
      <c r="D11" s="28"/>
      <c r="E11" s="32" t="s">
        <v>162</v>
      </c>
    </row>
    <row r="13" spans="1:5" ht="21.75" customHeight="1" x14ac:dyDescent="0.35">
      <c r="A13" s="38" t="s">
        <v>163</v>
      </c>
      <c r="B13" s="38"/>
      <c r="C13" s="38"/>
      <c r="D13" s="38"/>
      <c r="E13" s="38"/>
    </row>
    <row r="14" spans="1:5" ht="18" customHeight="1" x14ac:dyDescent="0.35">
      <c r="B14" s="39" t="s">
        <v>164</v>
      </c>
      <c r="C14" s="39"/>
      <c r="D14" s="39"/>
      <c r="E14" s="39"/>
    </row>
    <row r="15" spans="1:5" ht="21.75" customHeight="1" x14ac:dyDescent="0.35">
      <c r="B15" s="30" t="s">
        <v>165</v>
      </c>
      <c r="C15" s="31" t="s">
        <v>166</v>
      </c>
      <c r="D15" s="28"/>
      <c r="E15" s="32" t="s">
        <v>167</v>
      </c>
    </row>
    <row r="16" spans="1:5" ht="21.75" customHeight="1" x14ac:dyDescent="0.35">
      <c r="B16" s="30" t="s">
        <v>168</v>
      </c>
      <c r="C16" s="31" t="s">
        <v>169</v>
      </c>
      <c r="D16" s="28"/>
      <c r="E16" s="32" t="s">
        <v>170</v>
      </c>
    </row>
    <row r="17" spans="2:5" ht="21.75" customHeight="1" x14ac:dyDescent="0.35">
      <c r="B17" s="30" t="s">
        <v>171</v>
      </c>
      <c r="C17" s="31" t="s">
        <v>172</v>
      </c>
      <c r="D17" s="28"/>
      <c r="E17" s="32" t="s">
        <v>173</v>
      </c>
    </row>
    <row r="18" spans="2:5" ht="21.75" customHeight="1" x14ac:dyDescent="0.35">
      <c r="B18" s="30" t="s">
        <v>174</v>
      </c>
      <c r="C18" s="31" t="s">
        <v>175</v>
      </c>
      <c r="D18" s="28"/>
      <c r="E18" s="32" t="s">
        <v>176</v>
      </c>
    </row>
    <row r="19" spans="2:5" ht="21.75" customHeight="1" x14ac:dyDescent="0.35">
      <c r="B19" s="30" t="s">
        <v>177</v>
      </c>
      <c r="C19" s="31" t="s">
        <v>178</v>
      </c>
      <c r="D19" s="28" t="s">
        <v>149</v>
      </c>
    </row>
    <row r="20" spans="2:5" ht="21.75" customHeight="1" x14ac:dyDescent="0.35">
      <c r="B20" s="30" t="s">
        <v>179</v>
      </c>
      <c r="C20" s="31" t="s">
        <v>180</v>
      </c>
      <c r="D20" s="28" t="s">
        <v>149</v>
      </c>
    </row>
    <row r="21" spans="2:5" ht="18" customHeight="1" x14ac:dyDescent="0.35">
      <c r="B21" s="39" t="s">
        <v>181</v>
      </c>
      <c r="C21" s="39"/>
      <c r="D21" s="39"/>
      <c r="E21" s="39"/>
    </row>
    <row r="22" spans="2:5" ht="21.75" customHeight="1" x14ac:dyDescent="0.35">
      <c r="B22" s="30" t="s">
        <v>182</v>
      </c>
      <c r="C22" s="31" t="s">
        <v>183</v>
      </c>
      <c r="D22" s="28"/>
      <c r="E22" s="32" t="s">
        <v>184</v>
      </c>
    </row>
    <row r="23" spans="2:5" ht="21.75" customHeight="1" x14ac:dyDescent="0.35">
      <c r="B23" s="30" t="s">
        <v>185</v>
      </c>
      <c r="C23" s="31" t="s">
        <v>186</v>
      </c>
      <c r="D23" s="28"/>
      <c r="E23" s="32" t="s">
        <v>187</v>
      </c>
    </row>
    <row r="24" spans="2:5" ht="18" customHeight="1" x14ac:dyDescent="0.35">
      <c r="B24" s="39" t="s">
        <v>188</v>
      </c>
      <c r="C24" s="39"/>
      <c r="D24" s="39"/>
      <c r="E24" s="39"/>
    </row>
    <row r="25" spans="2:5" ht="39.75" customHeight="1" x14ac:dyDescent="0.35">
      <c r="B25" s="30" t="s">
        <v>189</v>
      </c>
      <c r="C25" s="31" t="s">
        <v>190</v>
      </c>
      <c r="D25" s="40"/>
      <c r="E25" s="40"/>
    </row>
    <row r="26" spans="2:5" ht="39.75" customHeight="1" x14ac:dyDescent="0.35">
      <c r="B26" s="30" t="s">
        <v>191</v>
      </c>
      <c r="C26" s="31" t="s">
        <v>192</v>
      </c>
      <c r="D26" s="40"/>
      <c r="E26" s="40"/>
    </row>
    <row r="27" spans="2:5" ht="18" customHeight="1" x14ac:dyDescent="0.35">
      <c r="B27" s="39" t="s">
        <v>193</v>
      </c>
      <c r="C27" s="39"/>
      <c r="D27" s="39"/>
      <c r="E27" s="39"/>
    </row>
    <row r="28" spans="2:5" ht="21.75" customHeight="1" x14ac:dyDescent="0.35">
      <c r="B28" s="30" t="s">
        <v>194</v>
      </c>
      <c r="C28" s="31" t="s">
        <v>195</v>
      </c>
      <c r="D28" s="28" t="s">
        <v>149</v>
      </c>
    </row>
    <row r="29" spans="2:5" ht="21.75" customHeight="1" x14ac:dyDescent="0.35">
      <c r="B29" s="30" t="s">
        <v>196</v>
      </c>
      <c r="C29" s="31" t="s">
        <v>197</v>
      </c>
      <c r="D29" s="28"/>
      <c r="E29" s="32" t="s">
        <v>198</v>
      </c>
    </row>
    <row r="30" spans="2:5" ht="39.75" customHeight="1" x14ac:dyDescent="0.35">
      <c r="B30" s="30" t="s">
        <v>199</v>
      </c>
      <c r="C30" s="31" t="s">
        <v>200</v>
      </c>
      <c r="D30" s="40"/>
      <c r="E30" s="40"/>
    </row>
    <row r="31" spans="2:5" ht="21.75" customHeight="1" x14ac:dyDescent="0.35">
      <c r="B31" s="30" t="s">
        <v>201</v>
      </c>
      <c r="C31" s="31" t="s">
        <v>202</v>
      </c>
      <c r="D31" s="28" t="s">
        <v>149</v>
      </c>
    </row>
    <row r="32" spans="2:5" ht="18" customHeight="1" x14ac:dyDescent="0.35">
      <c r="B32" s="39" t="s">
        <v>203</v>
      </c>
      <c r="C32" s="39"/>
      <c r="D32" s="39"/>
      <c r="E32" s="39"/>
    </row>
    <row r="33" spans="1:5" ht="49.5" customHeight="1" x14ac:dyDescent="0.35">
      <c r="B33" s="30" t="s">
        <v>204</v>
      </c>
      <c r="C33" s="31" t="s">
        <v>205</v>
      </c>
      <c r="D33" s="40"/>
      <c r="E33" s="40"/>
    </row>
    <row r="35" spans="1:5" ht="21.75" customHeight="1" x14ac:dyDescent="0.35">
      <c r="A35" s="38" t="s">
        <v>206</v>
      </c>
      <c r="B35" s="38"/>
      <c r="C35" s="38"/>
      <c r="D35" s="38"/>
      <c r="E35" s="38"/>
    </row>
    <row r="36" spans="1:5" ht="18" customHeight="1" x14ac:dyDescent="0.35">
      <c r="B36" s="39" t="s">
        <v>207</v>
      </c>
      <c r="C36" s="39"/>
      <c r="D36" s="39"/>
      <c r="E36" s="39"/>
    </row>
    <row r="37" spans="1:5" ht="49.5" customHeight="1" x14ac:dyDescent="0.35">
      <c r="B37" s="30" t="s">
        <v>208</v>
      </c>
      <c r="C37" s="31" t="s">
        <v>209</v>
      </c>
      <c r="D37" s="40"/>
      <c r="E37" s="40"/>
    </row>
    <row r="38" spans="1:5" ht="21.75" customHeight="1" x14ac:dyDescent="0.35">
      <c r="B38" s="30" t="s">
        <v>210</v>
      </c>
      <c r="C38" s="31" t="s">
        <v>211</v>
      </c>
      <c r="D38" s="28"/>
    </row>
    <row r="39" spans="1:5" ht="21.75" customHeight="1" x14ac:dyDescent="0.35">
      <c r="B39" s="30" t="s">
        <v>212</v>
      </c>
      <c r="C39" s="31" t="s">
        <v>213</v>
      </c>
      <c r="D39" s="28" t="s">
        <v>149</v>
      </c>
    </row>
    <row r="40" spans="1:5" ht="18" customHeight="1" x14ac:dyDescent="0.35">
      <c r="B40" s="39" t="s">
        <v>214</v>
      </c>
      <c r="C40" s="39"/>
      <c r="D40" s="39"/>
      <c r="E40" s="39"/>
    </row>
    <row r="41" spans="1:5" ht="49.5" customHeight="1" x14ac:dyDescent="0.35">
      <c r="B41" s="30" t="s">
        <v>215</v>
      </c>
      <c r="C41" s="31" t="s">
        <v>216</v>
      </c>
      <c r="D41" s="40"/>
      <c r="E41" s="40"/>
    </row>
    <row r="42" spans="1:5" ht="39.75" customHeight="1" x14ac:dyDescent="0.35">
      <c r="B42" s="30" t="s">
        <v>217</v>
      </c>
      <c r="C42" s="31" t="s">
        <v>218</v>
      </c>
      <c r="D42" s="40"/>
      <c r="E42" s="40"/>
    </row>
    <row r="43" spans="1:5" ht="39.75" customHeight="1" x14ac:dyDescent="0.35">
      <c r="B43" s="30" t="s">
        <v>219</v>
      </c>
      <c r="C43" s="31" t="s">
        <v>220</v>
      </c>
      <c r="D43" s="40"/>
      <c r="E43" s="40"/>
    </row>
    <row r="44" spans="1:5" ht="18" customHeight="1" x14ac:dyDescent="0.35">
      <c r="B44" s="39" t="s">
        <v>221</v>
      </c>
      <c r="C44" s="39"/>
      <c r="D44" s="39"/>
      <c r="E44" s="39"/>
    </row>
    <row r="45" spans="1:5" ht="21.75" customHeight="1" x14ac:dyDescent="0.35">
      <c r="B45" s="30" t="s">
        <v>222</v>
      </c>
      <c r="C45" s="31" t="s">
        <v>223</v>
      </c>
      <c r="D45" s="28" t="s">
        <v>149</v>
      </c>
    </row>
    <row r="46" spans="1:5" ht="21.75" customHeight="1" x14ac:dyDescent="0.35">
      <c r="B46" s="30" t="s">
        <v>224</v>
      </c>
      <c r="C46" s="31" t="s">
        <v>225</v>
      </c>
      <c r="D46" s="28"/>
      <c r="E46" s="32" t="s">
        <v>226</v>
      </c>
    </row>
    <row r="47" spans="1:5" ht="18" customHeight="1" x14ac:dyDescent="0.35">
      <c r="B47" s="39" t="s">
        <v>227</v>
      </c>
      <c r="C47" s="39"/>
      <c r="D47" s="39"/>
      <c r="E47" s="39"/>
    </row>
    <row r="48" spans="1:5" ht="39.75" customHeight="1" x14ac:dyDescent="0.35">
      <c r="B48" s="30" t="s">
        <v>228</v>
      </c>
      <c r="C48" s="31" t="s">
        <v>229</v>
      </c>
      <c r="D48" s="40"/>
      <c r="E48" s="40"/>
    </row>
    <row r="50" spans="1:5" ht="21.75" customHeight="1" x14ac:dyDescent="0.35">
      <c r="A50" s="38" t="s">
        <v>230</v>
      </c>
      <c r="B50" s="38"/>
      <c r="C50" s="38"/>
      <c r="D50" s="38"/>
      <c r="E50" s="38"/>
    </row>
    <row r="51" spans="1:5" ht="18" customHeight="1" x14ac:dyDescent="0.35">
      <c r="B51" s="39" t="s">
        <v>231</v>
      </c>
      <c r="C51" s="39"/>
      <c r="D51" s="39"/>
      <c r="E51" s="39"/>
    </row>
    <row r="52" spans="1:5" ht="21.75" customHeight="1" x14ac:dyDescent="0.35">
      <c r="B52" s="30" t="s">
        <v>232</v>
      </c>
      <c r="C52" s="31" t="s">
        <v>233</v>
      </c>
      <c r="D52" s="28" t="s">
        <v>149</v>
      </c>
    </row>
    <row r="53" spans="1:5" ht="21.75" customHeight="1" x14ac:dyDescent="0.35">
      <c r="B53" s="30" t="s">
        <v>234</v>
      </c>
      <c r="C53" s="31" t="s">
        <v>235</v>
      </c>
      <c r="D53" s="28" t="s">
        <v>149</v>
      </c>
    </row>
    <row r="54" spans="1:5" ht="21.75" customHeight="1" x14ac:dyDescent="0.35">
      <c r="B54" s="30" t="s">
        <v>236</v>
      </c>
      <c r="C54" s="31" t="s">
        <v>237</v>
      </c>
      <c r="D54" s="28"/>
      <c r="E54" s="32" t="s">
        <v>238</v>
      </c>
    </row>
    <row r="55" spans="1:5" ht="18" customHeight="1" x14ac:dyDescent="0.35">
      <c r="B55" s="39" t="s">
        <v>239</v>
      </c>
      <c r="C55" s="39"/>
      <c r="D55" s="39"/>
      <c r="E55" s="39"/>
    </row>
    <row r="56" spans="1:5" ht="21.75" customHeight="1" x14ac:dyDescent="0.35">
      <c r="B56" s="30" t="s">
        <v>240</v>
      </c>
      <c r="C56" s="31" t="s">
        <v>241</v>
      </c>
      <c r="D56" s="28"/>
      <c r="E56" s="32" t="s">
        <v>242</v>
      </c>
    </row>
    <row r="57" spans="1:5" ht="18" customHeight="1" x14ac:dyDescent="0.35">
      <c r="B57" s="39" t="s">
        <v>243</v>
      </c>
      <c r="C57" s="39"/>
      <c r="D57" s="39"/>
      <c r="E57" s="39"/>
    </row>
    <row r="58" spans="1:5" ht="21.75" customHeight="1" x14ac:dyDescent="0.35">
      <c r="B58" s="30" t="s">
        <v>244</v>
      </c>
      <c r="C58" s="31" t="s">
        <v>245</v>
      </c>
      <c r="D58" s="28" t="s">
        <v>149</v>
      </c>
    </row>
    <row r="60" spans="1:5" ht="21.75" customHeight="1" x14ac:dyDescent="0.35">
      <c r="A60" s="38" t="s">
        <v>246</v>
      </c>
      <c r="B60" s="38"/>
      <c r="C60" s="38"/>
      <c r="D60" s="38"/>
      <c r="E60" s="38"/>
    </row>
    <row r="61" spans="1:5" ht="18" customHeight="1" x14ac:dyDescent="0.35">
      <c r="B61" s="39" t="s">
        <v>247</v>
      </c>
      <c r="C61" s="39"/>
      <c r="D61" s="39"/>
      <c r="E61" s="39"/>
    </row>
    <row r="62" spans="1:5" ht="21.75" customHeight="1" x14ac:dyDescent="0.35">
      <c r="B62" s="30" t="s">
        <v>248</v>
      </c>
      <c r="C62" s="31" t="s">
        <v>249</v>
      </c>
      <c r="D62" s="28" t="s">
        <v>149</v>
      </c>
    </row>
    <row r="63" spans="1:5" ht="21.75" customHeight="1" x14ac:dyDescent="0.35">
      <c r="B63" s="30" t="s">
        <v>250</v>
      </c>
      <c r="C63" s="31" t="s">
        <v>251</v>
      </c>
      <c r="D63" s="28" t="s">
        <v>149</v>
      </c>
    </row>
    <row r="64" spans="1:5" ht="18" customHeight="1" x14ac:dyDescent="0.35">
      <c r="B64" s="39" t="s">
        <v>252</v>
      </c>
      <c r="C64" s="39"/>
      <c r="D64" s="39"/>
      <c r="E64" s="39"/>
    </row>
    <row r="65" spans="1:5" ht="49.5" customHeight="1" x14ac:dyDescent="0.35">
      <c r="B65" s="30" t="s">
        <v>253</v>
      </c>
      <c r="C65" s="31" t="s">
        <v>254</v>
      </c>
      <c r="D65" s="40"/>
      <c r="E65" s="40"/>
    </row>
    <row r="67" spans="1:5" ht="21.75" customHeight="1" x14ac:dyDescent="0.35">
      <c r="A67" s="38" t="s">
        <v>255</v>
      </c>
      <c r="B67" s="38"/>
      <c r="C67" s="38"/>
      <c r="D67" s="38"/>
      <c r="E67" s="38"/>
    </row>
    <row r="68" spans="1:5" ht="18" customHeight="1" x14ac:dyDescent="0.35">
      <c r="B68" s="39" t="s">
        <v>256</v>
      </c>
      <c r="C68" s="39"/>
      <c r="D68" s="39"/>
      <c r="E68" s="39"/>
    </row>
    <row r="69" spans="1:5" ht="21.75" customHeight="1" x14ac:dyDescent="0.35">
      <c r="B69" s="30" t="s">
        <v>257</v>
      </c>
      <c r="C69" s="31" t="s">
        <v>258</v>
      </c>
      <c r="D69" s="28"/>
      <c r="E69" s="32" t="s">
        <v>259</v>
      </c>
    </row>
    <row r="70" spans="1:5" ht="49.5" customHeight="1" x14ac:dyDescent="0.35">
      <c r="B70" s="30" t="s">
        <v>260</v>
      </c>
      <c r="C70" s="31" t="s">
        <v>261</v>
      </c>
      <c r="D70" s="40"/>
      <c r="E70" s="40"/>
    </row>
    <row r="71" spans="1:5" ht="18" customHeight="1" x14ac:dyDescent="0.35">
      <c r="B71" s="39" t="s">
        <v>262</v>
      </c>
      <c r="C71" s="39"/>
      <c r="D71" s="39"/>
      <c r="E71" s="39"/>
    </row>
    <row r="72" spans="1:5" ht="21.75" customHeight="1" x14ac:dyDescent="0.35">
      <c r="B72" s="30" t="s">
        <v>263</v>
      </c>
      <c r="C72" s="31" t="s">
        <v>264</v>
      </c>
      <c r="D72" s="28" t="s">
        <v>149</v>
      </c>
    </row>
    <row r="73" spans="1:5" ht="21.75" customHeight="1" x14ac:dyDescent="0.35">
      <c r="B73" s="30" t="s">
        <v>265</v>
      </c>
      <c r="C73" s="31" t="s">
        <v>266</v>
      </c>
      <c r="D73" s="28"/>
      <c r="E73" s="32" t="s">
        <v>267</v>
      </c>
    </row>
    <row r="75" spans="1:5" ht="21.75" customHeight="1" x14ac:dyDescent="0.35">
      <c r="A75" s="41" t="s">
        <v>268</v>
      </c>
      <c r="B75" s="41"/>
      <c r="C75" s="41"/>
      <c r="D75" s="41"/>
      <c r="E75" s="41"/>
    </row>
    <row r="76" spans="1:5" ht="79.5" customHeight="1" x14ac:dyDescent="0.35">
      <c r="B76" s="30" t="s">
        <v>269</v>
      </c>
      <c r="C76" s="31" t="s">
        <v>270</v>
      </c>
      <c r="D76" s="40"/>
      <c r="E76" s="40"/>
    </row>
    <row r="78" spans="1:5" ht="14.25" customHeight="1" x14ac:dyDescent="0.35">
      <c r="A78" s="42" t="s">
        <v>271</v>
      </c>
      <c r="B78" s="42"/>
      <c r="C78" s="42"/>
      <c r="D78" s="42"/>
      <c r="E78" s="42"/>
    </row>
  </sheetData>
  <sheetProtection sheet="1" objects="1" scenarios="1" sort="0" autoFilter="0"/>
  <mergeCells count="38">
    <mergeCell ref="A75:E75"/>
    <mergeCell ref="D76:E76"/>
    <mergeCell ref="A78:E78"/>
    <mergeCell ref="D65:E65"/>
    <mergeCell ref="A67:E67"/>
    <mergeCell ref="B68:E68"/>
    <mergeCell ref="D70:E70"/>
    <mergeCell ref="B71:E71"/>
    <mergeCell ref="B55:E55"/>
    <mergeCell ref="B57:E57"/>
    <mergeCell ref="A60:E60"/>
    <mergeCell ref="B61:E61"/>
    <mergeCell ref="B64:E64"/>
    <mergeCell ref="B44:E44"/>
    <mergeCell ref="B47:E47"/>
    <mergeCell ref="D48:E48"/>
    <mergeCell ref="A50:E50"/>
    <mergeCell ref="B51:E51"/>
    <mergeCell ref="D37:E37"/>
    <mergeCell ref="B40:E40"/>
    <mergeCell ref="D41:E41"/>
    <mergeCell ref="D42:E42"/>
    <mergeCell ref="D43:E43"/>
    <mergeCell ref="D30:E30"/>
    <mergeCell ref="B32:E32"/>
    <mergeCell ref="D33:E33"/>
    <mergeCell ref="A35:E35"/>
    <mergeCell ref="B36:E36"/>
    <mergeCell ref="B21:E21"/>
    <mergeCell ref="B24:E24"/>
    <mergeCell ref="D25:E25"/>
    <mergeCell ref="D26:E26"/>
    <mergeCell ref="B27:E27"/>
    <mergeCell ref="A1:E1"/>
    <mergeCell ref="A2:E2"/>
    <mergeCell ref="A4:E4"/>
    <mergeCell ref="A13:E13"/>
    <mergeCell ref="B14:E14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xr:uid="{00000000-0002-0000-0200-000000000000}">
          <x14:formula1>
            <xm:f>'🗂️ Listas'!$A$1:$A$30</xm:f>
          </x14:formula1>
          <x14:formula2>
            <xm:f>0</xm:f>
          </x14:formula2>
          <xm:sqref>D6</xm:sqref>
        </x14:dataValidation>
        <x14:dataValidation type="list" allowBlank="1" xr:uid="{00000000-0002-0000-0200-000001000000}">
          <x14:formula1>
            <xm:f>'🗂️ Listas'!$B$1:$B$5</xm:f>
          </x14:formula1>
          <x14:formula2>
            <xm:f>0</xm:f>
          </x14:formula2>
          <xm:sqref>D9</xm:sqref>
        </x14:dataValidation>
        <x14:dataValidation type="list" allowBlank="1" xr:uid="{00000000-0002-0000-0200-000002000000}">
          <x14:formula1>
            <xm:f>'🗂️ Listas'!$C$1:$C$2</xm:f>
          </x14:formula1>
          <x14:formula2>
            <xm:f>0</xm:f>
          </x14:formula2>
          <xm:sqref>D10</xm:sqref>
        </x14:dataValidation>
        <x14:dataValidation type="list" allowBlank="1" xr:uid="{00000000-0002-0000-0200-000003000000}">
          <x14:formula1>
            <xm:f>'🗂️ Listas'!$N$1:$N$7</xm:f>
          </x14:formula1>
          <x14:formula2>
            <xm:f>0</xm:f>
          </x14:formula2>
          <xm:sqref>D19</xm:sqref>
        </x14:dataValidation>
        <x14:dataValidation type="list" allowBlank="1" xr:uid="{00000000-0002-0000-0200-000004000000}">
          <x14:formula1>
            <xm:f>'🗂️ Listas'!$E$1:$E$6</xm:f>
          </x14:formula1>
          <x14:formula2>
            <xm:f>0</xm:f>
          </x14:formula2>
          <xm:sqref>D20</xm:sqref>
        </x14:dataValidation>
        <x14:dataValidation type="list" allowBlank="1" xr:uid="{00000000-0002-0000-0200-000005000000}">
          <x14:formula1>
            <xm:f>'🗂️ Listas'!$F$1:$F$4</xm:f>
          </x14:formula1>
          <x14:formula2>
            <xm:f>0</xm:f>
          </x14:formula2>
          <xm:sqref>D28</xm:sqref>
        </x14:dataValidation>
        <x14:dataValidation type="list" allowBlank="1" xr:uid="{00000000-0002-0000-0200-000006000000}">
          <x14:formula1>
            <xm:f>'🗂️ Listas'!$G$1:$G$3</xm:f>
          </x14:formula1>
          <x14:formula2>
            <xm:f>0</xm:f>
          </x14:formula2>
          <xm:sqref>D31</xm:sqref>
        </x14:dataValidation>
        <x14:dataValidation type="list" allowBlank="1" xr:uid="{00000000-0002-0000-0200-000007000000}">
          <x14:formula1>
            <xm:f>'🗂️ Listas'!$I$1:$I$5</xm:f>
          </x14:formula1>
          <x14:formula2>
            <xm:f>0</xm:f>
          </x14:formula2>
          <xm:sqref>D39</xm:sqref>
        </x14:dataValidation>
        <x14:dataValidation type="list" allowBlank="1" xr:uid="{00000000-0002-0000-0200-000008000000}">
          <x14:formula1>
            <xm:f>'🗂️ Listas'!$K$1:$K$6</xm:f>
          </x14:formula1>
          <x14:formula2>
            <xm:f>0</xm:f>
          </x14:formula2>
          <xm:sqref>D45</xm:sqref>
        </x14:dataValidation>
        <x14:dataValidation type="list" allowBlank="1" xr:uid="{00000000-0002-0000-0200-000009000000}">
          <x14:formula1>
            <xm:f>'🗂️ Listas'!$D$1:$D$3</xm:f>
          </x14:formula1>
          <x14:formula2>
            <xm:f>0</xm:f>
          </x14:formula2>
          <xm:sqref>D52 D63</xm:sqref>
        </x14:dataValidation>
        <x14:dataValidation type="list" allowBlank="1" xr:uid="{00000000-0002-0000-0200-00000A000000}">
          <x14:formula1>
            <xm:f>'🗂️ Listas'!$J$1:$J$5</xm:f>
          </x14:formula1>
          <x14:formula2>
            <xm:f>0</xm:f>
          </x14:formula2>
          <xm:sqref>D53</xm:sqref>
        </x14:dataValidation>
        <x14:dataValidation type="list" allowBlank="1" xr:uid="{00000000-0002-0000-0200-00000B000000}">
          <x14:formula1>
            <xm:f>'🗂️ Listas'!$L$1:$L$3</xm:f>
          </x14:formula1>
          <x14:formula2>
            <xm:f>0</xm:f>
          </x14:formula2>
          <xm:sqref>D58</xm:sqref>
        </x14:dataValidation>
        <x14:dataValidation type="list" allowBlank="1" xr:uid="{00000000-0002-0000-0200-00000C000000}">
          <x14:formula1>
            <xm:f>'🗂️ Listas'!$H$1:$H$8</xm:f>
          </x14:formula1>
          <x14:formula2>
            <xm:f>0</xm:f>
          </x14:formula2>
          <xm:sqref>D62</xm:sqref>
        </x14:dataValidation>
        <x14:dataValidation type="list" allowBlank="1" xr:uid="{00000000-0002-0000-0200-00000D000000}">
          <x14:formula1>
            <xm:f>'🗂️ Listas'!$M$1:$M$3</xm:f>
          </x14:formula1>
          <x14:formula2>
            <xm:f>0</xm:f>
          </x14:formula2>
          <xm:sqref>D72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showGridLines="0" topLeftCell="A25" zoomScaleNormal="100" workbookViewId="0">
      <selection activeCell="B6" sqref="B6"/>
    </sheetView>
  </sheetViews>
  <sheetFormatPr defaultColWidth="8.54296875" defaultRowHeight="14.5" x14ac:dyDescent="0.35"/>
  <cols>
    <col min="1" max="1" width="8" style="29" customWidth="1"/>
    <col min="2" max="2" width="60" style="29" customWidth="1"/>
    <col min="3" max="3" width="45" style="27" customWidth="1"/>
    <col min="4" max="4" width="10" style="29" customWidth="1"/>
  </cols>
  <sheetData>
    <row r="1" spans="1:4" ht="24.75" customHeight="1" x14ac:dyDescent="0.35">
      <c r="A1" s="44" t="s">
        <v>375</v>
      </c>
      <c r="B1" s="44"/>
      <c r="C1" s="44"/>
      <c r="D1" s="44"/>
    </row>
    <row r="2" spans="1:4" ht="15.75" customHeight="1" x14ac:dyDescent="0.35">
      <c r="A2" s="45" t="s">
        <v>376</v>
      </c>
      <c r="B2" s="45"/>
      <c r="C2" s="45"/>
      <c r="D2" s="45"/>
    </row>
    <row r="3" spans="1:4" ht="18" customHeight="1" x14ac:dyDescent="0.35">
      <c r="A3" s="34" t="s">
        <v>275</v>
      </c>
      <c r="B3" s="34" t="s">
        <v>377</v>
      </c>
      <c r="C3" s="33" t="s">
        <v>378</v>
      </c>
      <c r="D3" s="34" t="s">
        <v>379</v>
      </c>
    </row>
    <row r="4" spans="1:4" ht="18" customHeight="1" x14ac:dyDescent="0.35">
      <c r="A4" s="43" t="s">
        <v>380</v>
      </c>
      <c r="B4" s="43"/>
      <c r="C4" s="43"/>
      <c r="D4" s="43"/>
    </row>
    <row r="5" spans="1:4" ht="30" customHeight="1" x14ac:dyDescent="0.35">
      <c r="A5" s="30" t="s">
        <v>144</v>
      </c>
      <c r="B5" s="31" t="s">
        <v>381</v>
      </c>
      <c r="C5" s="28"/>
      <c r="D5" s="35"/>
    </row>
    <row r="6" spans="1:4" ht="30" customHeight="1" x14ac:dyDescent="0.35">
      <c r="A6" s="30" t="s">
        <v>147</v>
      </c>
      <c r="B6" s="31" t="s">
        <v>382</v>
      </c>
      <c r="C6" s="28"/>
      <c r="D6" s="35"/>
    </row>
    <row r="7" spans="1:4" ht="30" customHeight="1" x14ac:dyDescent="0.35">
      <c r="A7" s="30" t="s">
        <v>150</v>
      </c>
      <c r="B7" s="31" t="s">
        <v>383</v>
      </c>
      <c r="C7" s="28"/>
      <c r="D7" s="35"/>
    </row>
    <row r="8" spans="1:4" ht="18" customHeight="1" x14ac:dyDescent="0.35">
      <c r="A8" s="43" t="s">
        <v>384</v>
      </c>
      <c r="B8" s="43"/>
      <c r="C8" s="43"/>
      <c r="D8" s="43"/>
    </row>
    <row r="9" spans="1:4" ht="30" customHeight="1" x14ac:dyDescent="0.35">
      <c r="A9" s="30" t="s">
        <v>385</v>
      </c>
      <c r="B9" s="31" t="s">
        <v>386</v>
      </c>
      <c r="C9" s="28"/>
      <c r="D9" s="35"/>
    </row>
    <row r="10" spans="1:4" ht="30" customHeight="1" x14ac:dyDescent="0.35">
      <c r="A10" s="30" t="s">
        <v>156</v>
      </c>
      <c r="B10" s="31" t="s">
        <v>387</v>
      </c>
      <c r="C10" s="28"/>
      <c r="D10" s="35"/>
    </row>
    <row r="11" spans="1:4" ht="30" customHeight="1" x14ac:dyDescent="0.35">
      <c r="A11" s="30" t="s">
        <v>158</v>
      </c>
      <c r="B11" s="31" t="s">
        <v>388</v>
      </c>
      <c r="C11" s="28"/>
      <c r="D11" s="35"/>
    </row>
    <row r="12" spans="1:4" ht="18" customHeight="1" x14ac:dyDescent="0.35">
      <c r="A12" s="43" t="s">
        <v>389</v>
      </c>
      <c r="B12" s="43"/>
      <c r="C12" s="43"/>
      <c r="D12" s="43"/>
    </row>
    <row r="13" spans="1:4" ht="30" customHeight="1" x14ac:dyDescent="0.35">
      <c r="A13" s="30" t="s">
        <v>160</v>
      </c>
      <c r="B13" s="31" t="s">
        <v>390</v>
      </c>
      <c r="C13" s="28"/>
      <c r="D13" s="35"/>
    </row>
    <row r="14" spans="1:4" ht="30" customHeight="1" x14ac:dyDescent="0.35">
      <c r="A14" s="30" t="s">
        <v>165</v>
      </c>
      <c r="B14" s="31" t="s">
        <v>391</v>
      </c>
      <c r="C14" s="28"/>
      <c r="D14" s="35"/>
    </row>
    <row r="15" spans="1:4" ht="30" customHeight="1" x14ac:dyDescent="0.35">
      <c r="A15" s="30" t="s">
        <v>168</v>
      </c>
      <c r="B15" s="31" t="s">
        <v>392</v>
      </c>
      <c r="C15" s="28"/>
      <c r="D15" s="35"/>
    </row>
    <row r="16" spans="1:4" ht="18" customHeight="1" x14ac:dyDescent="0.35">
      <c r="A16" s="43" t="s">
        <v>393</v>
      </c>
      <c r="B16" s="43"/>
      <c r="C16" s="43"/>
      <c r="D16" s="43"/>
    </row>
    <row r="17" spans="1:4" ht="30" customHeight="1" x14ac:dyDescent="0.35">
      <c r="A17" s="30" t="s">
        <v>394</v>
      </c>
      <c r="B17" s="31" t="s">
        <v>395</v>
      </c>
      <c r="C17" s="28"/>
      <c r="D17" s="35"/>
    </row>
    <row r="18" spans="1:4" ht="30" customHeight="1" x14ac:dyDescent="0.35">
      <c r="A18" s="30" t="s">
        <v>396</v>
      </c>
      <c r="B18" s="31" t="s">
        <v>397</v>
      </c>
      <c r="C18" s="28"/>
      <c r="D18" s="35"/>
    </row>
    <row r="19" spans="1:4" ht="30" customHeight="1" x14ac:dyDescent="0.35">
      <c r="A19" s="30" t="s">
        <v>177</v>
      </c>
      <c r="B19" s="31" t="s">
        <v>398</v>
      </c>
      <c r="C19" s="28"/>
      <c r="D19" s="35"/>
    </row>
    <row r="20" spans="1:4" ht="18" customHeight="1" x14ac:dyDescent="0.35">
      <c r="A20" s="43" t="s">
        <v>399</v>
      </c>
      <c r="B20" s="43"/>
      <c r="C20" s="43"/>
      <c r="D20" s="43"/>
    </row>
    <row r="21" spans="1:4" ht="30" customHeight="1" x14ac:dyDescent="0.35">
      <c r="A21" s="30" t="s">
        <v>179</v>
      </c>
      <c r="B21" s="31" t="s">
        <v>400</v>
      </c>
      <c r="C21" s="28"/>
      <c r="D21" s="35"/>
    </row>
    <row r="22" spans="1:4" ht="30" customHeight="1" x14ac:dyDescent="0.35">
      <c r="A22" s="30" t="s">
        <v>182</v>
      </c>
      <c r="B22" s="31" t="s">
        <v>401</v>
      </c>
      <c r="C22" s="28"/>
      <c r="D22" s="35"/>
    </row>
    <row r="23" spans="1:4" ht="30" customHeight="1" x14ac:dyDescent="0.35">
      <c r="A23" s="30" t="s">
        <v>185</v>
      </c>
      <c r="B23" s="31" t="s">
        <v>402</v>
      </c>
      <c r="C23" s="28"/>
      <c r="D23" s="35"/>
    </row>
    <row r="24" spans="1:4" ht="18" customHeight="1" x14ac:dyDescent="0.35">
      <c r="A24" s="43" t="s">
        <v>403</v>
      </c>
      <c r="B24" s="43"/>
      <c r="C24" s="43"/>
      <c r="D24" s="43"/>
    </row>
    <row r="25" spans="1:4" ht="30" customHeight="1" x14ac:dyDescent="0.35">
      <c r="A25" s="30" t="s">
        <v>404</v>
      </c>
      <c r="B25" s="31" t="s">
        <v>405</v>
      </c>
      <c r="C25" s="28"/>
      <c r="D25" s="35"/>
    </row>
    <row r="26" spans="1:4" ht="30" customHeight="1" x14ac:dyDescent="0.35">
      <c r="A26" s="30" t="s">
        <v>406</v>
      </c>
      <c r="B26" s="31" t="s">
        <v>407</v>
      </c>
      <c r="C26" s="28"/>
      <c r="D26" s="35"/>
    </row>
    <row r="27" spans="1:4" ht="30" customHeight="1" x14ac:dyDescent="0.35">
      <c r="A27" s="30" t="s">
        <v>194</v>
      </c>
      <c r="B27" s="31" t="s">
        <v>408</v>
      </c>
      <c r="C27" s="28"/>
      <c r="D27" s="35"/>
    </row>
  </sheetData>
  <sheetProtection sheet="1" objects="1" scenarios="1" sort="0" autoFilter="0"/>
  <mergeCells count="8">
    <mergeCell ref="A16:D16"/>
    <mergeCell ref="A20:D20"/>
    <mergeCell ref="A24:D24"/>
    <mergeCell ref="A1:D1"/>
    <mergeCell ref="A2:D2"/>
    <mergeCell ref="A4:D4"/>
    <mergeCell ref="A8:D8"/>
    <mergeCell ref="A12:D1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showGridLines="0" topLeftCell="A13" zoomScaleNormal="100" workbookViewId="0">
      <selection activeCell="J19" sqref="J19"/>
    </sheetView>
  </sheetViews>
  <sheetFormatPr defaultColWidth="8.54296875" defaultRowHeight="14.5" x14ac:dyDescent="0.35"/>
  <cols>
    <col min="1" max="1" width="3" customWidth="1"/>
    <col min="2" max="2" width="28" customWidth="1"/>
    <col min="3" max="3" width="55" customWidth="1"/>
    <col min="4" max="4" width="30" customWidth="1"/>
  </cols>
  <sheetData>
    <row r="1" spans="1:4" ht="30" customHeight="1" x14ac:dyDescent="0.35">
      <c r="A1" s="47" t="s">
        <v>81</v>
      </c>
      <c r="B1" s="47"/>
      <c r="C1" s="47"/>
      <c r="D1" s="47"/>
    </row>
    <row r="3" spans="1:4" ht="14.25" customHeight="1" x14ac:dyDescent="0.35">
      <c r="A3" s="46" t="s">
        <v>82</v>
      </c>
      <c r="B3" s="46"/>
      <c r="C3" s="46"/>
      <c r="D3" s="46"/>
    </row>
    <row r="4" spans="1:4" x14ac:dyDescent="0.35">
      <c r="B4" s="1" t="s">
        <v>83</v>
      </c>
      <c r="C4" s="3" t="s">
        <v>84</v>
      </c>
    </row>
    <row r="5" spans="1:4" x14ac:dyDescent="0.35">
      <c r="B5" s="1" t="s">
        <v>85</v>
      </c>
      <c r="C5" s="3" t="s">
        <v>86</v>
      </c>
    </row>
    <row r="6" spans="1:4" ht="23" x14ac:dyDescent="0.35">
      <c r="B6" s="1" t="s">
        <v>87</v>
      </c>
      <c r="C6" s="3" t="s">
        <v>88</v>
      </c>
    </row>
    <row r="7" spans="1:4" x14ac:dyDescent="0.35">
      <c r="B7" s="1" t="s">
        <v>89</v>
      </c>
      <c r="C7" s="3" t="s">
        <v>90</v>
      </c>
    </row>
    <row r="8" spans="1:4" x14ac:dyDescent="0.35">
      <c r="B8" s="1" t="s">
        <v>91</v>
      </c>
      <c r="C8" s="3" t="s">
        <v>92</v>
      </c>
    </row>
    <row r="9" spans="1:4" x14ac:dyDescent="0.35">
      <c r="B9" s="1" t="s">
        <v>93</v>
      </c>
      <c r="C9" s="3" t="s">
        <v>94</v>
      </c>
    </row>
    <row r="11" spans="1:4" ht="14.25" customHeight="1" x14ac:dyDescent="0.35">
      <c r="A11" s="46" t="s">
        <v>95</v>
      </c>
      <c r="B11" s="46"/>
      <c r="C11" s="46"/>
      <c r="D11" s="46"/>
    </row>
    <row r="12" spans="1:4" x14ac:dyDescent="0.35">
      <c r="B12" s="1" t="s">
        <v>96</v>
      </c>
      <c r="C12" s="3" t="s">
        <v>97</v>
      </c>
    </row>
    <row r="13" spans="1:4" x14ac:dyDescent="0.35">
      <c r="B13" s="1" t="s">
        <v>98</v>
      </c>
      <c r="C13" s="3" t="s">
        <v>99</v>
      </c>
    </row>
    <row r="14" spans="1:4" ht="23" x14ac:dyDescent="0.35">
      <c r="B14" s="1" t="s">
        <v>100</v>
      </c>
      <c r="C14" s="3" t="s">
        <v>101</v>
      </c>
    </row>
    <row r="15" spans="1:4" x14ac:dyDescent="0.35">
      <c r="B15" s="1" t="s">
        <v>102</v>
      </c>
      <c r="C15" s="3" t="s">
        <v>103</v>
      </c>
    </row>
    <row r="16" spans="1:4" ht="23" x14ac:dyDescent="0.35">
      <c r="B16" s="1" t="s">
        <v>104</v>
      </c>
      <c r="C16" s="3" t="s">
        <v>105</v>
      </c>
    </row>
    <row r="18" spans="1:4" ht="14.25" customHeight="1" x14ac:dyDescent="0.35">
      <c r="A18" s="46" t="s">
        <v>106</v>
      </c>
      <c r="B18" s="46"/>
      <c r="C18" s="46"/>
      <c r="D18" s="46"/>
    </row>
    <row r="19" spans="1:4" ht="23" x14ac:dyDescent="0.35">
      <c r="B19" s="1" t="s">
        <v>107</v>
      </c>
      <c r="C19" s="3" t="s">
        <v>108</v>
      </c>
    </row>
    <row r="20" spans="1:4" x14ac:dyDescent="0.35">
      <c r="B20" s="1" t="s">
        <v>109</v>
      </c>
      <c r="C20" s="3" t="s">
        <v>110</v>
      </c>
    </row>
    <row r="21" spans="1:4" x14ac:dyDescent="0.35">
      <c r="B21" s="1" t="s">
        <v>111</v>
      </c>
      <c r="C21" s="3" t="s">
        <v>112</v>
      </c>
    </row>
    <row r="22" spans="1:4" ht="23" x14ac:dyDescent="0.35">
      <c r="B22" s="1" t="s">
        <v>113</v>
      </c>
      <c r="C22" s="3" t="s">
        <v>114</v>
      </c>
    </row>
    <row r="23" spans="1:4" ht="23" x14ac:dyDescent="0.35">
      <c r="B23" s="1" t="s">
        <v>115</v>
      </c>
      <c r="C23" s="3" t="s">
        <v>116</v>
      </c>
    </row>
    <row r="24" spans="1:4" ht="23" x14ac:dyDescent="0.35">
      <c r="B24" s="1" t="s">
        <v>117</v>
      </c>
      <c r="C24" s="3" t="s">
        <v>118</v>
      </c>
    </row>
    <row r="26" spans="1:4" ht="14.25" customHeight="1" x14ac:dyDescent="0.35">
      <c r="A26" s="46" t="s">
        <v>119</v>
      </c>
      <c r="B26" s="46"/>
      <c r="C26" s="46"/>
      <c r="D26" s="46"/>
    </row>
    <row r="27" spans="1:4" x14ac:dyDescent="0.35">
      <c r="B27" s="1" t="s">
        <v>120</v>
      </c>
      <c r="C27" s="3" t="s">
        <v>121</v>
      </c>
    </row>
    <row r="28" spans="1:4" x14ac:dyDescent="0.35">
      <c r="B28" s="1" t="s">
        <v>122</v>
      </c>
      <c r="C28" s="3" t="s">
        <v>123</v>
      </c>
    </row>
    <row r="29" spans="1:4" x14ac:dyDescent="0.35">
      <c r="B29" s="1" t="s">
        <v>124</v>
      </c>
      <c r="C29" s="3" t="s">
        <v>125</v>
      </c>
    </row>
    <row r="30" spans="1:4" x14ac:dyDescent="0.35">
      <c r="B30" s="1" t="s">
        <v>126</v>
      </c>
      <c r="C30" s="3" t="s">
        <v>127</v>
      </c>
    </row>
    <row r="31" spans="1:4" x14ac:dyDescent="0.35">
      <c r="B31" s="1" t="s">
        <v>128</v>
      </c>
      <c r="C31" s="3" t="s">
        <v>129</v>
      </c>
    </row>
    <row r="32" spans="1:4" ht="23" x14ac:dyDescent="0.35">
      <c r="B32" s="1" t="s">
        <v>130</v>
      </c>
      <c r="C32" s="3" t="s">
        <v>131</v>
      </c>
    </row>
    <row r="34" spans="1:4" ht="14.25" customHeight="1" x14ac:dyDescent="0.35">
      <c r="A34" s="46" t="s">
        <v>132</v>
      </c>
      <c r="B34" s="46"/>
      <c r="C34" s="46"/>
      <c r="D34" s="46"/>
    </row>
    <row r="35" spans="1:4" ht="18" customHeight="1" x14ac:dyDescent="0.35">
      <c r="B35" s="1" t="s">
        <v>133</v>
      </c>
      <c r="C35" s="3" t="s">
        <v>134</v>
      </c>
    </row>
    <row r="36" spans="1:4" ht="18" customHeight="1" x14ac:dyDescent="0.35">
      <c r="B36" s="1" t="s">
        <v>135</v>
      </c>
      <c r="C36" s="3" t="s">
        <v>136</v>
      </c>
    </row>
    <row r="37" spans="1:4" ht="18" customHeight="1" x14ac:dyDescent="0.35">
      <c r="B37" s="1" t="s">
        <v>137</v>
      </c>
      <c r="C37" s="3" t="s">
        <v>138</v>
      </c>
    </row>
    <row r="38" spans="1:4" ht="23" x14ac:dyDescent="0.35">
      <c r="B38" s="1" t="s">
        <v>139</v>
      </c>
      <c r="C38" s="3" t="s">
        <v>140</v>
      </c>
    </row>
  </sheetData>
  <mergeCells count="6">
    <mergeCell ref="A34:D34"/>
    <mergeCell ref="A1:D1"/>
    <mergeCell ref="A3:D3"/>
    <mergeCell ref="A11:D11"/>
    <mergeCell ref="A18:D18"/>
    <mergeCell ref="A26:D2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showGridLines="0" topLeftCell="A7" zoomScaleNormal="100" workbookViewId="0">
      <selection activeCell="J19" sqref="J19"/>
    </sheetView>
  </sheetViews>
  <sheetFormatPr defaultColWidth="8.54296875" defaultRowHeight="14.5" x14ac:dyDescent="0.35"/>
  <cols>
    <col min="1" max="1" width="5" customWidth="1"/>
    <col min="2" max="2" width="28" customWidth="1"/>
    <col min="3" max="3" width="35" customWidth="1"/>
    <col min="4" max="4" width="28" customWidth="1"/>
    <col min="5" max="6" width="10" customWidth="1"/>
    <col min="7" max="7" width="12" customWidth="1"/>
    <col min="8" max="8" width="35" customWidth="1"/>
  </cols>
  <sheetData>
    <row r="1" spans="1:8" ht="24.75" customHeight="1" x14ac:dyDescent="0.35">
      <c r="A1" s="48" t="s">
        <v>272</v>
      </c>
      <c r="B1" s="48"/>
      <c r="C1" s="48"/>
      <c r="D1" s="48"/>
      <c r="E1" s="48"/>
      <c r="F1" s="48"/>
      <c r="G1" s="48"/>
      <c r="H1" s="48"/>
    </row>
    <row r="2" spans="1:8" ht="15.75" customHeight="1" x14ac:dyDescent="0.35">
      <c r="A2" s="49" t="s">
        <v>273</v>
      </c>
      <c r="B2" s="49"/>
      <c r="C2" s="49"/>
      <c r="D2" s="49"/>
      <c r="E2" s="49"/>
      <c r="F2" s="49"/>
      <c r="G2" s="49"/>
      <c r="H2" s="49"/>
    </row>
    <row r="3" spans="1:8" ht="15.75" customHeight="1" x14ac:dyDescent="0.35">
      <c r="A3" s="50" t="s">
        <v>274</v>
      </c>
      <c r="B3" s="50"/>
      <c r="C3" s="50"/>
      <c r="D3" s="50"/>
      <c r="E3" s="50"/>
      <c r="F3" s="50"/>
      <c r="G3" s="50"/>
      <c r="H3" s="50"/>
    </row>
    <row r="4" spans="1:8" ht="18" customHeight="1" x14ac:dyDescent="0.35">
      <c r="A4" s="4" t="s">
        <v>275</v>
      </c>
      <c r="B4" s="4" t="s">
        <v>276</v>
      </c>
      <c r="C4" s="4" t="s">
        <v>277</v>
      </c>
      <c r="D4" s="4" t="s">
        <v>278</v>
      </c>
      <c r="E4" s="4" t="s">
        <v>279</v>
      </c>
      <c r="F4" s="4" t="s">
        <v>280</v>
      </c>
      <c r="G4" s="4" t="s">
        <v>281</v>
      </c>
      <c r="H4" s="4" t="s">
        <v>282</v>
      </c>
    </row>
    <row r="5" spans="1:8" ht="21.75" customHeight="1" x14ac:dyDescent="0.35">
      <c r="A5" s="1" t="s">
        <v>283</v>
      </c>
      <c r="B5" s="1" t="s">
        <v>284</v>
      </c>
      <c r="C5" s="3" t="s">
        <v>285</v>
      </c>
      <c r="D5" s="3" t="s">
        <v>286</v>
      </c>
      <c r="E5" s="5">
        <v>0.1</v>
      </c>
      <c r="F5" s="6">
        <v>5</v>
      </c>
      <c r="G5" s="7">
        <f t="shared" ref="G5:G19" si="0">ROUND(E5*100,1)</f>
        <v>10</v>
      </c>
      <c r="H5" s="3" t="s">
        <v>287</v>
      </c>
    </row>
    <row r="6" spans="1:8" ht="21.75" customHeight="1" x14ac:dyDescent="0.35">
      <c r="A6" s="1" t="s">
        <v>288</v>
      </c>
      <c r="C6" s="3" t="s">
        <v>289</v>
      </c>
      <c r="D6" s="3" t="s">
        <v>290</v>
      </c>
      <c r="E6" s="5">
        <v>0.08</v>
      </c>
      <c r="F6" s="6">
        <v>5</v>
      </c>
      <c r="G6" s="7">
        <f t="shared" si="0"/>
        <v>8</v>
      </c>
      <c r="H6" s="3" t="s">
        <v>291</v>
      </c>
    </row>
    <row r="7" spans="1:8" ht="21.75" customHeight="1" x14ac:dyDescent="0.35">
      <c r="A7" s="1" t="s">
        <v>292</v>
      </c>
      <c r="C7" s="3" t="s">
        <v>293</v>
      </c>
      <c r="D7" s="3" t="s">
        <v>294</v>
      </c>
      <c r="E7" s="5">
        <v>7.0000000000000007E-2</v>
      </c>
      <c r="F7" s="6">
        <v>5</v>
      </c>
      <c r="G7" s="7">
        <f t="shared" si="0"/>
        <v>7</v>
      </c>
      <c r="H7" s="3" t="s">
        <v>295</v>
      </c>
    </row>
    <row r="8" spans="1:8" ht="21.75" customHeight="1" x14ac:dyDescent="0.35">
      <c r="A8" s="1" t="s">
        <v>296</v>
      </c>
      <c r="C8" s="3" t="s">
        <v>297</v>
      </c>
      <c r="D8" s="3" t="s">
        <v>298</v>
      </c>
      <c r="E8" s="5">
        <v>0.1</v>
      </c>
      <c r="F8" s="6">
        <v>5</v>
      </c>
      <c r="G8" s="7">
        <f t="shared" si="0"/>
        <v>10</v>
      </c>
      <c r="H8" s="3" t="s">
        <v>299</v>
      </c>
    </row>
    <row r="9" spans="1:8" ht="21.75" customHeight="1" x14ac:dyDescent="0.35">
      <c r="A9" s="1" t="s">
        <v>300</v>
      </c>
      <c r="B9" s="1" t="s">
        <v>301</v>
      </c>
      <c r="C9" s="3" t="s">
        <v>302</v>
      </c>
      <c r="D9" s="3" t="s">
        <v>303</v>
      </c>
      <c r="E9" s="5">
        <v>0.08</v>
      </c>
      <c r="F9" s="6">
        <v>5</v>
      </c>
      <c r="G9" s="7">
        <f t="shared" si="0"/>
        <v>8</v>
      </c>
      <c r="H9" s="3" t="s">
        <v>304</v>
      </c>
    </row>
    <row r="10" spans="1:8" ht="21.75" customHeight="1" x14ac:dyDescent="0.35">
      <c r="A10" s="1" t="s">
        <v>305</v>
      </c>
      <c r="C10" s="3" t="s">
        <v>306</v>
      </c>
      <c r="D10" s="3" t="s">
        <v>307</v>
      </c>
      <c r="E10" s="5">
        <v>7.0000000000000007E-2</v>
      </c>
      <c r="F10" s="6">
        <v>5</v>
      </c>
      <c r="G10" s="7">
        <f t="shared" si="0"/>
        <v>7</v>
      </c>
      <c r="H10" s="3" t="s">
        <v>308</v>
      </c>
    </row>
    <row r="11" spans="1:8" ht="21.75" customHeight="1" x14ac:dyDescent="0.35">
      <c r="A11" s="1" t="s">
        <v>309</v>
      </c>
      <c r="C11" s="3" t="s">
        <v>310</v>
      </c>
      <c r="D11" s="3" t="s">
        <v>311</v>
      </c>
      <c r="E11" s="5">
        <v>0.05</v>
      </c>
      <c r="F11" s="6">
        <v>5</v>
      </c>
      <c r="G11" s="7">
        <f t="shared" si="0"/>
        <v>5</v>
      </c>
      <c r="H11" s="3" t="s">
        <v>312</v>
      </c>
    </row>
    <row r="12" spans="1:8" ht="21.75" customHeight="1" x14ac:dyDescent="0.35">
      <c r="A12" s="1" t="s">
        <v>313</v>
      </c>
      <c r="C12" s="3" t="s">
        <v>314</v>
      </c>
      <c r="D12" s="3" t="s">
        <v>315</v>
      </c>
      <c r="E12" s="5">
        <v>0.05</v>
      </c>
      <c r="F12" s="6">
        <v>5</v>
      </c>
      <c r="G12" s="7">
        <f t="shared" si="0"/>
        <v>5</v>
      </c>
      <c r="H12" s="3" t="s">
        <v>316</v>
      </c>
    </row>
    <row r="13" spans="1:8" ht="21.75" customHeight="1" x14ac:dyDescent="0.35">
      <c r="A13" s="1" t="s">
        <v>317</v>
      </c>
      <c r="B13" s="1" t="s">
        <v>318</v>
      </c>
      <c r="C13" s="3" t="s">
        <v>319</v>
      </c>
      <c r="D13" s="3" t="s">
        <v>320</v>
      </c>
      <c r="E13" s="5">
        <v>0.08</v>
      </c>
      <c r="F13" s="6">
        <v>5</v>
      </c>
      <c r="G13" s="7">
        <f t="shared" si="0"/>
        <v>8</v>
      </c>
      <c r="H13" s="3" t="s">
        <v>321</v>
      </c>
    </row>
    <row r="14" spans="1:8" ht="21.75" customHeight="1" x14ac:dyDescent="0.35">
      <c r="A14" s="1" t="s">
        <v>322</v>
      </c>
      <c r="C14" s="3" t="s">
        <v>323</v>
      </c>
      <c r="D14" s="3" t="s">
        <v>324</v>
      </c>
      <c r="E14" s="5">
        <v>7.0000000000000007E-2</v>
      </c>
      <c r="F14" s="6">
        <v>5</v>
      </c>
      <c r="G14" s="7">
        <f t="shared" si="0"/>
        <v>7</v>
      </c>
      <c r="H14" s="3" t="s">
        <v>325</v>
      </c>
    </row>
    <row r="15" spans="1:8" ht="21.75" customHeight="1" x14ac:dyDescent="0.35">
      <c r="A15" s="1" t="s">
        <v>326</v>
      </c>
      <c r="C15" s="3" t="s">
        <v>327</v>
      </c>
      <c r="D15" s="3" t="s">
        <v>328</v>
      </c>
      <c r="E15" s="5">
        <v>0.05</v>
      </c>
      <c r="F15" s="6">
        <v>5</v>
      </c>
      <c r="G15" s="7">
        <f t="shared" si="0"/>
        <v>5</v>
      </c>
      <c r="H15" s="3" t="s">
        <v>329</v>
      </c>
    </row>
    <row r="16" spans="1:8" ht="21.75" customHeight="1" x14ac:dyDescent="0.35">
      <c r="A16" s="1" t="s">
        <v>330</v>
      </c>
      <c r="B16" s="1" t="s">
        <v>331</v>
      </c>
      <c r="C16" s="3" t="s">
        <v>332</v>
      </c>
      <c r="D16" s="3" t="s">
        <v>333</v>
      </c>
      <c r="E16" s="5">
        <v>0.06</v>
      </c>
      <c r="F16" s="6">
        <v>5</v>
      </c>
      <c r="G16" s="7">
        <f t="shared" si="0"/>
        <v>6</v>
      </c>
      <c r="H16" s="3" t="s">
        <v>334</v>
      </c>
    </row>
    <row r="17" spans="1:8" ht="21.75" customHeight="1" x14ac:dyDescent="0.35">
      <c r="A17" s="1" t="s">
        <v>335</v>
      </c>
      <c r="C17" s="3" t="s">
        <v>336</v>
      </c>
      <c r="D17" s="3" t="s">
        <v>337</v>
      </c>
      <c r="E17" s="5">
        <v>0.04</v>
      </c>
      <c r="F17" s="6">
        <v>5</v>
      </c>
      <c r="G17" s="7">
        <f t="shared" si="0"/>
        <v>4</v>
      </c>
      <c r="H17" s="3" t="s">
        <v>338</v>
      </c>
    </row>
    <row r="18" spans="1:8" ht="21.75" customHeight="1" x14ac:dyDescent="0.35">
      <c r="A18" s="1" t="s">
        <v>339</v>
      </c>
      <c r="B18" s="1" t="s">
        <v>340</v>
      </c>
      <c r="C18" s="3" t="s">
        <v>341</v>
      </c>
      <c r="D18" s="3" t="s">
        <v>342</v>
      </c>
      <c r="E18" s="5">
        <v>0.06</v>
      </c>
      <c r="F18" s="6">
        <v>5</v>
      </c>
      <c r="G18" s="7">
        <f t="shared" si="0"/>
        <v>6</v>
      </c>
      <c r="H18" s="3" t="s">
        <v>343</v>
      </c>
    </row>
    <row r="19" spans="1:8" ht="21.75" customHeight="1" x14ac:dyDescent="0.35">
      <c r="A19" s="1" t="s">
        <v>344</v>
      </c>
      <c r="C19" s="3" t="s">
        <v>345</v>
      </c>
      <c r="D19" s="3" t="s">
        <v>346</v>
      </c>
      <c r="E19" s="5">
        <v>0.04</v>
      </c>
      <c r="F19" s="6">
        <v>5</v>
      </c>
      <c r="G19" s="7">
        <f t="shared" si="0"/>
        <v>4</v>
      </c>
      <c r="H19" s="3" t="s">
        <v>347</v>
      </c>
    </row>
    <row r="20" spans="1:8" ht="21.75" customHeight="1" x14ac:dyDescent="0.35">
      <c r="A20" s="51" t="s">
        <v>348</v>
      </c>
      <c r="B20" s="51"/>
      <c r="C20" s="51"/>
      <c r="D20" s="51"/>
      <c r="E20" s="8">
        <f>SUM(E5:E19)</f>
        <v>1.0000000000000002</v>
      </c>
      <c r="G20" s="9">
        <f>ROUND(SUM(G5:G19),0)</f>
        <v>100</v>
      </c>
    </row>
    <row r="21" spans="1:8" ht="18" customHeight="1" x14ac:dyDescent="0.35">
      <c r="B21" s="52" t="s">
        <v>349</v>
      </c>
      <c r="C21" s="52"/>
      <c r="D21" s="52"/>
      <c r="E21" s="8">
        <f>SUM(E5:E19)</f>
        <v>1.0000000000000002</v>
      </c>
    </row>
    <row r="23" spans="1:8" ht="19.5" customHeight="1" x14ac:dyDescent="0.35">
      <c r="A23" s="53" t="s">
        <v>350</v>
      </c>
      <c r="B23" s="53"/>
      <c r="C23" s="53"/>
      <c r="D23" s="53"/>
      <c r="E23" s="53"/>
      <c r="F23" s="53"/>
      <c r="G23" s="53"/>
      <c r="H23" s="53"/>
    </row>
    <row r="24" spans="1:8" ht="18" customHeight="1" x14ac:dyDescent="0.35">
      <c r="A24" s="10" t="s">
        <v>351</v>
      </c>
      <c r="B24" s="11" t="s">
        <v>352</v>
      </c>
      <c r="C24" s="54" t="s">
        <v>353</v>
      </c>
      <c r="D24" s="54"/>
      <c r="E24" s="54"/>
      <c r="F24" s="54"/>
      <c r="G24" s="54"/>
      <c r="H24" s="54"/>
    </row>
    <row r="25" spans="1:8" ht="18" customHeight="1" x14ac:dyDescent="0.35">
      <c r="A25" s="12" t="s">
        <v>354</v>
      </c>
      <c r="B25" s="13" t="s">
        <v>355</v>
      </c>
      <c r="C25" s="55" t="s">
        <v>356</v>
      </c>
      <c r="D25" s="55"/>
      <c r="E25" s="55"/>
      <c r="F25" s="55"/>
      <c r="G25" s="55"/>
      <c r="H25" s="55"/>
    </row>
    <row r="26" spans="1:8" ht="18" customHeight="1" x14ac:dyDescent="0.35">
      <c r="A26" s="14" t="s">
        <v>357</v>
      </c>
      <c r="B26" s="15" t="s">
        <v>358</v>
      </c>
      <c r="C26" s="56" t="s">
        <v>359</v>
      </c>
      <c r="D26" s="56"/>
      <c r="E26" s="56"/>
      <c r="F26" s="56"/>
      <c r="G26" s="56"/>
      <c r="H26" s="56"/>
    </row>
    <row r="27" spans="1:8" ht="18" customHeight="1" x14ac:dyDescent="0.35">
      <c r="A27" s="16" t="s">
        <v>360</v>
      </c>
      <c r="B27" s="17" t="s">
        <v>361</v>
      </c>
      <c r="C27" s="57" t="s">
        <v>362</v>
      </c>
      <c r="D27" s="57"/>
      <c r="E27" s="57"/>
      <c r="F27" s="57"/>
      <c r="G27" s="57"/>
      <c r="H27" s="57"/>
    </row>
  </sheetData>
  <mergeCells count="10">
    <mergeCell ref="A23:H23"/>
    <mergeCell ref="C24:H24"/>
    <mergeCell ref="C25:H25"/>
    <mergeCell ref="C26:H26"/>
    <mergeCell ref="C27:H27"/>
    <mergeCell ref="A1:H1"/>
    <mergeCell ref="A2:H2"/>
    <mergeCell ref="A3:H3"/>
    <mergeCell ref="A20:D20"/>
    <mergeCell ref="B21:D2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showGridLines="0" zoomScaleNormal="100" workbookViewId="0">
      <selection activeCell="J19" sqref="J19"/>
    </sheetView>
  </sheetViews>
  <sheetFormatPr defaultColWidth="8.54296875" defaultRowHeight="14.5" x14ac:dyDescent="0.35"/>
  <cols>
    <col min="1" max="1" width="5" customWidth="1"/>
    <col min="2" max="2" width="30" customWidth="1"/>
    <col min="3" max="5" width="14" customWidth="1"/>
    <col min="6" max="6" width="25" customWidth="1"/>
  </cols>
  <sheetData>
    <row r="1" spans="1:6" ht="24.75" customHeight="1" x14ac:dyDescent="0.35">
      <c r="A1" s="48" t="s">
        <v>363</v>
      </c>
      <c r="B1" s="48"/>
      <c r="C1" s="48"/>
      <c r="D1" s="48"/>
      <c r="E1" s="48"/>
      <c r="F1" s="48"/>
    </row>
    <row r="2" spans="1:6" ht="18" customHeight="1" x14ac:dyDescent="0.35">
      <c r="B2" s="4" t="s">
        <v>364</v>
      </c>
      <c r="C2" s="4" t="s">
        <v>365</v>
      </c>
      <c r="D2" s="4" t="s">
        <v>366</v>
      </c>
      <c r="E2" s="4" t="s">
        <v>367</v>
      </c>
      <c r="F2" s="4" t="s">
        <v>368</v>
      </c>
    </row>
    <row r="3" spans="1:6" ht="21.75" customHeight="1" x14ac:dyDescent="0.35">
      <c r="B3" s="1" t="s">
        <v>369</v>
      </c>
      <c r="C3" s="7">
        <f>ROUND(SUM(' Avaliação do Comité'!F8,' Avaliação do Comité'!F9,' Avaliação do Comité'!F10,' Avaliação do Comité'!F11),1)</f>
        <v>0</v>
      </c>
      <c r="D3" s="6">
        <v>35</v>
      </c>
      <c r="E3" s="18">
        <f t="shared" ref="E3:E8" si="0">ROUND(C3/D3*100,0)</f>
        <v>0</v>
      </c>
      <c r="F3" s="19" t="str">
        <f>REPT("█",ROUND(E3/5,0))&amp;REPT("░",20-ROUND(E3/5,0))</f>
        <v>░░░░░░░░░░░░░░░░░░░░</v>
      </c>
    </row>
    <row r="4" spans="1:6" ht="21.75" customHeight="1" x14ac:dyDescent="0.35">
      <c r="B4" s="1" t="s">
        <v>370</v>
      </c>
      <c r="C4" s="7">
        <f>ROUND(SUM(' Avaliação do Comité'!F13,' Avaliação do Comité'!F14,' Avaliação do Comité'!F15,' Avaliação do Comité'!F16),1)</f>
        <v>0</v>
      </c>
      <c r="D4" s="6">
        <v>25</v>
      </c>
      <c r="E4" s="18">
        <f t="shared" si="0"/>
        <v>0</v>
      </c>
      <c r="F4" s="19" t="str">
        <f>REPT("█",ROUND(E4/5,0))&amp;REPT("░",20-ROUND(E4/5,0))</f>
        <v>░░░░░░░░░░░░░░░░░░░░</v>
      </c>
    </row>
    <row r="5" spans="1:6" ht="21.75" customHeight="1" x14ac:dyDescent="0.35">
      <c r="B5" s="1" t="s">
        <v>371</v>
      </c>
      <c r="C5" s="7">
        <f>ROUND(SUM(' Avaliação do Comité'!F18,' Avaliação do Comité'!F19,' Avaliação do Comité'!F20),1)</f>
        <v>0</v>
      </c>
      <c r="D5" s="6">
        <v>20</v>
      </c>
      <c r="E5" s="18">
        <f t="shared" si="0"/>
        <v>0</v>
      </c>
      <c r="F5" s="19" t="str">
        <f>REPT("█",ROUND(E5/5,0))&amp;REPT("░",20-ROUND(E5/5,0))</f>
        <v>░░░░░░░░░░░░░░░░░░░░</v>
      </c>
    </row>
    <row r="6" spans="1:6" ht="21.75" customHeight="1" x14ac:dyDescent="0.35">
      <c r="B6" s="1" t="s">
        <v>372</v>
      </c>
      <c r="C6" s="7">
        <f>ROUND(SUM(' Avaliação do Comité'!F22,' Avaliação do Comité'!F23),1)</f>
        <v>0</v>
      </c>
      <c r="D6" s="6">
        <v>10</v>
      </c>
      <c r="E6" s="18">
        <f t="shared" si="0"/>
        <v>0</v>
      </c>
      <c r="F6" s="19" t="str">
        <f>REPT("█",ROUND(E6/5,0))&amp;REPT("░",20-ROUND(E6/5,0))</f>
        <v>░░░░░░░░░░░░░░░░░░░░</v>
      </c>
    </row>
    <row r="7" spans="1:6" ht="21.75" customHeight="1" x14ac:dyDescent="0.35">
      <c r="B7" s="1" t="s">
        <v>373</v>
      </c>
      <c r="C7" s="7">
        <f>ROUND(SUM(' Avaliação do Comité'!F25,' Avaliação do Comité'!F26),1)</f>
        <v>0</v>
      </c>
      <c r="D7" s="6">
        <v>10</v>
      </c>
      <c r="E7" s="18">
        <f t="shared" si="0"/>
        <v>0</v>
      </c>
      <c r="F7" s="19" t="str">
        <f>REPT("█",ROUND(E7/5,0))&amp;REPT("░",20-ROUND(E7/5,0))</f>
        <v>░░░░░░░░░░░░░░░░░░░░</v>
      </c>
    </row>
    <row r="8" spans="1:6" ht="24" customHeight="1" x14ac:dyDescent="0.35">
      <c r="A8" s="51" t="s">
        <v>374</v>
      </c>
      <c r="B8" s="51"/>
      <c r="C8" s="20">
        <f>ROUND(SUM(C3,C4,C5,C6,C7),1)</f>
        <v>0</v>
      </c>
      <c r="D8" s="21">
        <v>100</v>
      </c>
      <c r="E8" s="9">
        <f t="shared" si="0"/>
        <v>0</v>
      </c>
    </row>
    <row r="9" spans="1:6" ht="21.75" customHeight="1" x14ac:dyDescent="0.35">
      <c r="B9" s="58" t="str">
        <f>IF(C8&gt;=75,"🏆 EXCELENTE — Recomendado para seleção prioritária",IF(C8&gt;=55,"✅ PROMISSOR — A convocar para entrevista",IF(C8&gt;=35,"🔶 A DESENVOLVER — Reserva ou apoio parcial possível","⚠️ INSUFICIENTE — Não selecionado")))</f>
        <v>⚠️ INSUFICIENTE — Não selecionado</v>
      </c>
      <c r="C9" s="58"/>
      <c r="D9" s="58"/>
      <c r="E9" s="58"/>
      <c r="F9" s="58"/>
    </row>
  </sheetData>
  <mergeCells count="3">
    <mergeCell ref="A1:F1"/>
    <mergeCell ref="A8:B8"/>
    <mergeCell ref="B9:F9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showGridLines="0" topLeftCell="A24" zoomScaleNormal="100" workbookViewId="0">
      <selection activeCell="J19" sqref="J19"/>
    </sheetView>
  </sheetViews>
  <sheetFormatPr defaultColWidth="8.54296875" defaultRowHeight="14.5" x14ac:dyDescent="0.35"/>
  <cols>
    <col min="1" max="1" width="15.54296875" customWidth="1"/>
    <col min="2" max="3" width="35" customWidth="1"/>
    <col min="4" max="5" width="12" customWidth="1"/>
    <col min="6" max="6" width="15" customWidth="1"/>
    <col min="7" max="7" width="30" customWidth="1"/>
  </cols>
  <sheetData>
    <row r="1" spans="1:7" ht="24.75" customHeight="1" x14ac:dyDescent="0.35">
      <c r="A1" s="48" t="s">
        <v>409</v>
      </c>
      <c r="B1" s="48"/>
      <c r="C1" s="48"/>
      <c r="D1" s="48"/>
      <c r="E1" s="48"/>
      <c r="F1" s="48"/>
      <c r="G1" s="48"/>
    </row>
    <row r="2" spans="1:7" ht="15.75" customHeight="1" x14ac:dyDescent="0.35">
      <c r="A2" s="59" t="s">
        <v>410</v>
      </c>
      <c r="B2" s="59"/>
      <c r="C2" s="59"/>
      <c r="D2" s="59"/>
      <c r="E2" s="59"/>
      <c r="F2" s="59"/>
      <c r="G2" s="59"/>
    </row>
    <row r="3" spans="1:7" ht="19.5" customHeight="1" x14ac:dyDescent="0.35">
      <c r="A3" s="22" t="s">
        <v>411</v>
      </c>
      <c r="B3" s="60"/>
      <c r="C3" s="60"/>
      <c r="D3" s="22" t="s">
        <v>412</v>
      </c>
      <c r="E3" s="2"/>
    </row>
    <row r="4" spans="1:7" ht="19.5" customHeight="1" x14ac:dyDescent="0.35">
      <c r="A4" s="22" t="s">
        <v>413</v>
      </c>
      <c r="B4" s="60"/>
      <c r="C4" s="60"/>
      <c r="D4" s="60"/>
    </row>
    <row r="5" spans="1:7" ht="13.5" customHeight="1" x14ac:dyDescent="0.35">
      <c r="A5" s="61" t="s">
        <v>414</v>
      </c>
      <c r="B5" s="61"/>
      <c r="C5" s="61"/>
      <c r="D5" s="61"/>
      <c r="E5" s="61"/>
      <c r="F5" s="61"/>
      <c r="G5" s="61"/>
    </row>
    <row r="6" spans="1:7" ht="18" customHeight="1" x14ac:dyDescent="0.35">
      <c r="A6" s="4" t="s">
        <v>275</v>
      </c>
      <c r="B6" s="4" t="s">
        <v>415</v>
      </c>
      <c r="C6" s="4" t="s">
        <v>278</v>
      </c>
      <c r="D6" s="4" t="s">
        <v>279</v>
      </c>
      <c r="E6" s="4" t="s">
        <v>416</v>
      </c>
      <c r="F6" s="4" t="s">
        <v>417</v>
      </c>
      <c r="G6" s="4" t="s">
        <v>418</v>
      </c>
    </row>
    <row r="7" spans="1:7" ht="18" customHeight="1" x14ac:dyDescent="0.35">
      <c r="A7" s="23"/>
      <c r="B7" s="62" t="str">
        <f>"  ▸  S1 — FUNDADORES E EQUIPA   ["&amp;TEXT(ROUND(SUM(' Ponderação'!G5:G8),0),"0")&amp;" pts]"</f>
        <v xml:space="preserve">  ▸  S1 — FUNDADORES E EQUIPA   [35 pts]</v>
      </c>
      <c r="C7" s="62"/>
      <c r="D7" s="62"/>
      <c r="E7" s="62"/>
      <c r="F7" s="62"/>
      <c r="G7" s="62"/>
    </row>
    <row r="8" spans="1:7" ht="21.75" customHeight="1" x14ac:dyDescent="0.35">
      <c r="A8" s="1" t="s">
        <v>283</v>
      </c>
      <c r="B8" s="3" t="s">
        <v>285</v>
      </c>
      <c r="C8" s="3" t="s">
        <v>286</v>
      </c>
      <c r="D8" s="5">
        <f>' Ponderação'!E5</f>
        <v>0.1</v>
      </c>
      <c r="E8" s="24">
        <v>0</v>
      </c>
      <c r="F8" s="25">
        <f>ROUND(E8/5*D8*100,2)</f>
        <v>0</v>
      </c>
      <c r="G8" s="26"/>
    </row>
    <row r="9" spans="1:7" ht="21.75" customHeight="1" x14ac:dyDescent="0.35">
      <c r="A9" s="1" t="s">
        <v>288</v>
      </c>
      <c r="B9" s="3" t="s">
        <v>289</v>
      </c>
      <c r="C9" s="3" t="s">
        <v>290</v>
      </c>
      <c r="D9" s="5">
        <f>' Ponderação'!E6</f>
        <v>0.08</v>
      </c>
      <c r="E9" s="24">
        <v>0</v>
      </c>
      <c r="F9" s="25">
        <f>ROUND(E9/5*D9*100,2)</f>
        <v>0</v>
      </c>
      <c r="G9" s="26"/>
    </row>
    <row r="10" spans="1:7" ht="21.75" customHeight="1" x14ac:dyDescent="0.35">
      <c r="A10" s="1" t="s">
        <v>292</v>
      </c>
      <c r="B10" s="3" t="s">
        <v>293</v>
      </c>
      <c r="C10" s="3" t="s">
        <v>294</v>
      </c>
      <c r="D10" s="5">
        <f>' Ponderação'!E7</f>
        <v>7.0000000000000007E-2</v>
      </c>
      <c r="E10" s="24">
        <v>0</v>
      </c>
      <c r="F10" s="25">
        <f>ROUND(E10/5*D10*100,2)</f>
        <v>0</v>
      </c>
      <c r="G10" s="26"/>
    </row>
    <row r="11" spans="1:7" ht="21.75" customHeight="1" x14ac:dyDescent="0.35">
      <c r="A11" s="1" t="s">
        <v>296</v>
      </c>
      <c r="B11" s="3" t="s">
        <v>297</v>
      </c>
      <c r="C11" s="3" t="s">
        <v>298</v>
      </c>
      <c r="D11" s="5">
        <f>' Ponderação'!E8</f>
        <v>0.1</v>
      </c>
      <c r="E11" s="24">
        <v>0</v>
      </c>
      <c r="F11" s="25">
        <f>ROUND(E11/5*D11*100,2)</f>
        <v>0</v>
      </c>
      <c r="G11" s="26"/>
    </row>
    <row r="12" spans="1:7" ht="18" customHeight="1" x14ac:dyDescent="0.35">
      <c r="A12" s="23"/>
      <c r="B12" s="62" t="str">
        <f>"  ▸  S2 — IDEIA E SOLUÇÃO   ["&amp;TEXT(ROUND(SUM(' Ponderação'!G9:G12),0),"0")&amp;" pts]"</f>
        <v xml:space="preserve">  ▸  S2 — IDEIA E SOLUÇÃO   [25 pts]</v>
      </c>
      <c r="C12" s="62"/>
      <c r="D12" s="62"/>
      <c r="E12" s="62"/>
      <c r="F12" s="62"/>
      <c r="G12" s="62"/>
    </row>
    <row r="13" spans="1:7" ht="21.75" customHeight="1" x14ac:dyDescent="0.35">
      <c r="A13" s="1" t="s">
        <v>300</v>
      </c>
      <c r="B13" s="3" t="s">
        <v>302</v>
      </c>
      <c r="C13" s="3" t="s">
        <v>303</v>
      </c>
      <c r="D13" s="5">
        <f>' Ponderação'!E9</f>
        <v>0.08</v>
      </c>
      <c r="E13" s="24">
        <v>0</v>
      </c>
      <c r="F13" s="25">
        <f>ROUND(E13/5*D13*100,2)</f>
        <v>0</v>
      </c>
      <c r="G13" s="26"/>
    </row>
    <row r="14" spans="1:7" ht="21.75" customHeight="1" x14ac:dyDescent="0.35">
      <c r="A14" s="1" t="s">
        <v>305</v>
      </c>
      <c r="B14" s="3" t="s">
        <v>306</v>
      </c>
      <c r="C14" s="3" t="s">
        <v>307</v>
      </c>
      <c r="D14" s="5">
        <f>' Ponderação'!E10</f>
        <v>7.0000000000000007E-2</v>
      </c>
      <c r="E14" s="24">
        <v>0</v>
      </c>
      <c r="F14" s="25">
        <f>ROUND(E14/5*D14*100,2)</f>
        <v>0</v>
      </c>
      <c r="G14" s="26"/>
    </row>
    <row r="15" spans="1:7" ht="21.75" customHeight="1" x14ac:dyDescent="0.35">
      <c r="A15" s="1" t="s">
        <v>309</v>
      </c>
      <c r="B15" s="3" t="s">
        <v>310</v>
      </c>
      <c r="C15" s="3" t="s">
        <v>311</v>
      </c>
      <c r="D15" s="5">
        <f>' Ponderação'!E11</f>
        <v>0.05</v>
      </c>
      <c r="E15" s="24">
        <v>0</v>
      </c>
      <c r="F15" s="25">
        <f>ROUND(E15/5*D15*100,2)</f>
        <v>0</v>
      </c>
      <c r="G15" s="26"/>
    </row>
    <row r="16" spans="1:7" ht="21.75" customHeight="1" x14ac:dyDescent="0.35">
      <c r="A16" s="1" t="s">
        <v>313</v>
      </c>
      <c r="B16" s="3" t="s">
        <v>314</v>
      </c>
      <c r="C16" s="3" t="s">
        <v>315</v>
      </c>
      <c r="D16" s="5">
        <f>' Ponderação'!E12</f>
        <v>0.05</v>
      </c>
      <c r="E16" s="24">
        <v>0</v>
      </c>
      <c r="F16" s="25">
        <f>ROUND(E16/5*D16*100,2)</f>
        <v>0</v>
      </c>
      <c r="G16" s="26"/>
    </row>
    <row r="17" spans="1:7" ht="18" customHeight="1" x14ac:dyDescent="0.35">
      <c r="A17" s="23"/>
      <c r="B17" s="62" t="str">
        <f>"  ▸  S3 — MERCADO E TERRENO   ["&amp;TEXT(ROUND(SUM(' Ponderação'!G13:G15),0),"0")&amp;" pts]"</f>
        <v xml:space="preserve">  ▸  S3 — MERCADO E TERRENO   [20 pts]</v>
      </c>
      <c r="C17" s="62"/>
      <c r="D17" s="62"/>
      <c r="E17" s="62"/>
      <c r="F17" s="62"/>
      <c r="G17" s="62"/>
    </row>
    <row r="18" spans="1:7" ht="21.75" customHeight="1" x14ac:dyDescent="0.35">
      <c r="A18" s="1" t="s">
        <v>317</v>
      </c>
      <c r="B18" s="3" t="s">
        <v>319</v>
      </c>
      <c r="C18" s="3" t="s">
        <v>320</v>
      </c>
      <c r="D18" s="5">
        <f>' Ponderação'!E13</f>
        <v>0.08</v>
      </c>
      <c r="E18" s="24">
        <v>0</v>
      </c>
      <c r="F18" s="25">
        <f>ROUND(E18/5*D18*100,2)</f>
        <v>0</v>
      </c>
      <c r="G18" s="26"/>
    </row>
    <row r="19" spans="1:7" ht="21.75" customHeight="1" x14ac:dyDescent="0.35">
      <c r="A19" s="1" t="s">
        <v>322</v>
      </c>
      <c r="B19" s="3" t="s">
        <v>323</v>
      </c>
      <c r="C19" s="3" t="s">
        <v>324</v>
      </c>
      <c r="D19" s="5">
        <f>' Ponderação'!E14</f>
        <v>7.0000000000000007E-2</v>
      </c>
      <c r="E19" s="24">
        <v>0</v>
      </c>
      <c r="F19" s="25">
        <f>ROUND(E19/5*D19*100,2)</f>
        <v>0</v>
      </c>
      <c r="G19" s="26"/>
    </row>
    <row r="20" spans="1:7" ht="21.75" customHeight="1" x14ac:dyDescent="0.35">
      <c r="A20" s="1" t="s">
        <v>326</v>
      </c>
      <c r="B20" s="3" t="s">
        <v>327</v>
      </c>
      <c r="C20" s="3" t="s">
        <v>328</v>
      </c>
      <c r="D20" s="5">
        <f>' Ponderação'!E15</f>
        <v>0.05</v>
      </c>
      <c r="E20" s="24">
        <v>0</v>
      </c>
      <c r="F20" s="25">
        <f>ROUND(E20/5*D20*100,2)</f>
        <v>0</v>
      </c>
      <c r="G20" s="26"/>
    </row>
    <row r="21" spans="1:7" ht="18" customHeight="1" x14ac:dyDescent="0.35">
      <c r="A21" s="23"/>
      <c r="B21" s="62" t="str">
        <f>"  ▸  S4 — MODELO ECONÓMICO   ["&amp;TEXT(ROUND(SUM(' Ponderação'!G16:G17),0),"0")&amp;" pts]"</f>
        <v xml:space="preserve">  ▸  S4 — MODELO ECONÓMICO   [10 pts]</v>
      </c>
      <c r="C21" s="62"/>
      <c r="D21" s="62"/>
      <c r="E21" s="62"/>
      <c r="F21" s="62"/>
      <c r="G21" s="62"/>
    </row>
    <row r="22" spans="1:7" ht="21.75" customHeight="1" x14ac:dyDescent="0.35">
      <c r="A22" s="1" t="s">
        <v>330</v>
      </c>
      <c r="B22" s="3" t="s">
        <v>332</v>
      </c>
      <c r="C22" s="3" t="s">
        <v>333</v>
      </c>
      <c r="D22" s="5">
        <f>' Ponderação'!E16</f>
        <v>0.06</v>
      </c>
      <c r="E22" s="24">
        <v>0</v>
      </c>
      <c r="F22" s="25">
        <f>ROUND(E22/5*D22*100,2)</f>
        <v>0</v>
      </c>
      <c r="G22" s="26"/>
    </row>
    <row r="23" spans="1:7" ht="21.75" customHeight="1" x14ac:dyDescent="0.35">
      <c r="A23" s="1" t="s">
        <v>335</v>
      </c>
      <c r="B23" s="3" t="s">
        <v>336</v>
      </c>
      <c r="C23" s="3" t="s">
        <v>337</v>
      </c>
      <c r="D23" s="5">
        <f>' Ponderação'!E17</f>
        <v>0.04</v>
      </c>
      <c r="E23" s="24">
        <v>0</v>
      </c>
      <c r="F23" s="25">
        <f>ROUND(E23/5*D23*100,2)</f>
        <v>0</v>
      </c>
      <c r="G23" s="26"/>
    </row>
    <row r="24" spans="1:7" ht="18" customHeight="1" x14ac:dyDescent="0.35">
      <c r="A24" s="23"/>
      <c r="B24" s="62" t="str">
        <f>"  ▸  S5 — IMPACTO E ALINHAMENTO   ["&amp;TEXT(ROUND(SUM(' Ponderação'!G18:G19),0),"0")&amp;" pts]"</f>
        <v xml:space="preserve">  ▸  S5 — IMPACTO E ALINHAMENTO   [10 pts]</v>
      </c>
      <c r="C24" s="62"/>
      <c r="D24" s="62"/>
      <c r="E24" s="62"/>
      <c r="F24" s="62"/>
      <c r="G24" s="62"/>
    </row>
    <row r="25" spans="1:7" ht="21.75" customHeight="1" x14ac:dyDescent="0.35">
      <c r="A25" s="1" t="s">
        <v>339</v>
      </c>
      <c r="B25" s="3" t="s">
        <v>341</v>
      </c>
      <c r="C25" s="3" t="s">
        <v>342</v>
      </c>
      <c r="D25" s="5">
        <f>' Ponderação'!E18</f>
        <v>0.06</v>
      </c>
      <c r="E25" s="24">
        <v>0</v>
      </c>
      <c r="F25" s="25">
        <f>ROUND(E25/5*D25*100,2)</f>
        <v>0</v>
      </c>
      <c r="G25" s="26"/>
    </row>
    <row r="26" spans="1:7" ht="21.75" customHeight="1" x14ac:dyDescent="0.35">
      <c r="A26" s="1" t="s">
        <v>344</v>
      </c>
      <c r="B26" s="3" t="s">
        <v>345</v>
      </c>
      <c r="C26" s="3" t="s">
        <v>346</v>
      </c>
      <c r="D26" s="5">
        <f>' Ponderação'!E19</f>
        <v>0.04</v>
      </c>
      <c r="E26" s="24">
        <v>0</v>
      </c>
      <c r="F26" s="25">
        <f>ROUND(E26/5*D26*100,2)</f>
        <v>0</v>
      </c>
      <c r="G26" s="26"/>
    </row>
    <row r="27" spans="1:7" ht="24" customHeight="1" x14ac:dyDescent="0.35">
      <c r="A27" s="51" t="s">
        <v>419</v>
      </c>
      <c r="B27" s="51"/>
      <c r="C27" s="51"/>
      <c r="D27" s="51"/>
      <c r="E27" s="51"/>
      <c r="F27" s="20">
        <f>ROUND(SUM(F8,F9,F10,F11,F13,F14,F15,F16,F18,F19,F20,F22,F23,F25,F26),1)</f>
        <v>0</v>
      </c>
    </row>
    <row r="28" spans="1:7" ht="24" customHeight="1" x14ac:dyDescent="0.35">
      <c r="B28" s="58" t="str">
        <f>IF(F27&gt;=75,"🏆 EXCELENTE — Recomendado para seleção prioritária",IF(F27&gt;=55,"✅ PROMISSOR — A convocar para entrevista",IF(F27&gt;=35,"🔶 A DESENVOLVER — Reserva ou apoio parcial possível","⚠️ INSUFICIENTE — Não selecionado")))</f>
        <v>⚠️ INSUFICIENTE — Não selecionado</v>
      </c>
      <c r="C28" s="58"/>
      <c r="D28" s="58"/>
      <c r="E28" s="58"/>
      <c r="F28" s="58"/>
      <c r="G28" s="58"/>
    </row>
  </sheetData>
  <mergeCells count="12">
    <mergeCell ref="A27:E27"/>
    <mergeCell ref="B28:G28"/>
    <mergeCell ref="B7:G7"/>
    <mergeCell ref="B12:G12"/>
    <mergeCell ref="B17:G17"/>
    <mergeCell ref="B21:G21"/>
    <mergeCell ref="B24:G24"/>
    <mergeCell ref="A1:G1"/>
    <mergeCell ref="A2:G2"/>
    <mergeCell ref="B3:C3"/>
    <mergeCell ref="B4:D4"/>
    <mergeCell ref="A5:G5"/>
  </mergeCells>
  <conditionalFormatting sqref="B28">
    <cfRule type="expression" dxfId="3" priority="2">
      <formula>F27&gt;=75</formula>
    </cfRule>
    <cfRule type="expression" dxfId="2" priority="3">
      <formula>AND(F27&gt;=55,F27&lt;75)</formula>
    </cfRule>
    <cfRule type="expression" dxfId="1" priority="4">
      <formula>AND(F27&gt;=35,F27&lt;55)</formula>
    </cfRule>
    <cfRule type="expression" dxfId="0" priority="5">
      <formula>F27&lt;35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🗂️ Listas</vt:lpstr>
      <vt:lpstr>Formulário</vt:lpstr>
      <vt:lpstr>Questionario</vt:lpstr>
      <vt:lpstr> Guia de Utilização</vt:lpstr>
      <vt:lpstr> Ponderação</vt:lpstr>
      <vt:lpstr> Painel</vt:lpstr>
      <vt:lpstr> Avaliação do Comité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Papa Pathe Pierre  FAL</cp:lastModifiedBy>
  <cp:revision>0</cp:revision>
  <dcterms:created xsi:type="dcterms:W3CDTF">2026-05-03T22:01:20Z</dcterms:created>
  <dcterms:modified xsi:type="dcterms:W3CDTF">2026-07-21T20:21:58Z</dcterms:modified>
  <dc:language>en-US</dc:language>
</cp:coreProperties>
</file>